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1 - Bourání K 10" sheetId="2" r:id="rId2"/>
    <sheet name="02 - Nové konstrukce K 10" sheetId="3" r:id="rId3"/>
    <sheet name="03 - Bourání suterén" sheetId="4" r:id="rId4"/>
    <sheet name="04 - Nové konstrukce suterén" sheetId="5" r:id="rId5"/>
    <sheet name="05 - Chodba" sheetId="6" r:id="rId6"/>
    <sheet name="06 - Zařizovací prvky a m..." sheetId="7" r:id="rId7"/>
    <sheet name="07 - VRN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Bourání K 10'!$C$92:$K$179</definedName>
    <definedName name="_xlnm.Print_Area" localSheetId="1">'01 - Bourání K 10'!$C$4:$J$39,'01 - Bourání K 10'!$C$45:$J$74,'01 - Bourání K 10'!$C$80:$K$179</definedName>
    <definedName name="_xlnm.Print_Titles" localSheetId="1">'01 - Bourání K 10'!$92:$92</definedName>
    <definedName name="_xlnm._FilterDatabase" localSheetId="2" hidden="1">'02 - Nové konstrukce K 10'!$C$94:$K$224</definedName>
    <definedName name="_xlnm.Print_Area" localSheetId="2">'02 - Nové konstrukce K 10'!$C$4:$J$39,'02 - Nové konstrukce K 10'!$C$45:$J$76,'02 - Nové konstrukce K 10'!$C$82:$K$224</definedName>
    <definedName name="_xlnm.Print_Titles" localSheetId="2">'02 - Nové konstrukce K 10'!$94:$94</definedName>
    <definedName name="_xlnm._FilterDatabase" localSheetId="3" hidden="1">'03 - Bourání suterén'!$C$91:$K$169</definedName>
    <definedName name="_xlnm.Print_Area" localSheetId="3">'03 - Bourání suterén'!$C$4:$J$39,'03 - Bourání suterén'!$C$45:$J$73,'03 - Bourání suterén'!$C$79:$K$169</definedName>
    <definedName name="_xlnm.Print_Titles" localSheetId="3">'03 - Bourání suterén'!$91:$91</definedName>
    <definedName name="_xlnm._FilterDatabase" localSheetId="4" hidden="1">'04 - Nové konstrukce suterén'!$C$96:$K$251</definedName>
    <definedName name="_xlnm.Print_Area" localSheetId="4">'04 - Nové konstrukce suterén'!$C$4:$J$39,'04 - Nové konstrukce suterén'!$C$45:$J$78,'04 - Nové konstrukce suterén'!$C$84:$K$251</definedName>
    <definedName name="_xlnm.Print_Titles" localSheetId="4">'04 - Nové konstrukce suterén'!$96:$96</definedName>
    <definedName name="_xlnm._FilterDatabase" localSheetId="5" hidden="1">'05 - Chodba'!$C$86:$K$138</definedName>
    <definedName name="_xlnm.Print_Area" localSheetId="5">'05 - Chodba'!$C$4:$J$39,'05 - Chodba'!$C$45:$J$68,'05 - Chodba'!$C$74:$K$138</definedName>
    <definedName name="_xlnm.Print_Titles" localSheetId="5">'05 - Chodba'!$86:$86</definedName>
    <definedName name="_xlnm._FilterDatabase" localSheetId="6" hidden="1">'06 - Zařizovací prvky a m...'!$C$81:$K$109</definedName>
    <definedName name="_xlnm.Print_Area" localSheetId="6">'06 - Zařizovací prvky a m...'!$C$4:$J$39,'06 - Zařizovací prvky a m...'!$C$45:$J$63,'06 - Zařizovací prvky a m...'!$C$69:$K$109</definedName>
    <definedName name="_xlnm.Print_Titles" localSheetId="6">'06 - Zařizovací prvky a m...'!$81:$81</definedName>
    <definedName name="_xlnm._FilterDatabase" localSheetId="7" hidden="1">'07 - VRN'!$C$84:$K$106</definedName>
    <definedName name="_xlnm.Print_Area" localSheetId="7">'07 - VRN'!$C$4:$J$39,'07 - VRN'!$C$45:$J$66,'07 - VRN'!$C$72:$K$106</definedName>
    <definedName name="_xlnm.Print_Titles" localSheetId="7">'07 - VRN'!$84:$84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05"/>
  <c r="BH105"/>
  <c r="BG105"/>
  <c r="BF105"/>
  <c r="T105"/>
  <c r="T104"/>
  <c r="R105"/>
  <c r="R104"/>
  <c r="P105"/>
  <c r="P104"/>
  <c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3"/>
  <c r="BH93"/>
  <c r="BG93"/>
  <c r="BF93"/>
  <c r="T93"/>
  <c r="T92"/>
  <c r="R93"/>
  <c r="R92"/>
  <c r="P93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7" r="J37"/>
  <c r="J36"/>
  <c i="1" r="AY60"/>
  <c i="7" r="J35"/>
  <c i="1" r="AX60"/>
  <c i="7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48"/>
  <c i="6" r="J37"/>
  <c r="J36"/>
  <c i="1" r="AY59"/>
  <c i="6" r="J35"/>
  <c i="1" r="AX59"/>
  <c i="6"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T124"/>
  <c r="R125"/>
  <c r="R124"/>
  <c r="P125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6"/>
  <c r="BH106"/>
  <c r="BG106"/>
  <c r="BF106"/>
  <c r="T106"/>
  <c r="R106"/>
  <c r="P106"/>
  <c r="BI101"/>
  <c r="BH101"/>
  <c r="BG101"/>
  <c r="BF101"/>
  <c r="T101"/>
  <c r="R101"/>
  <c r="P101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5" r="J37"/>
  <c r="J36"/>
  <c i="1" r="AY58"/>
  <c i="5" r="J35"/>
  <c i="1" r="AX58"/>
  <c i="5" r="BI250"/>
  <c r="BH250"/>
  <c r="BG250"/>
  <c r="BF250"/>
  <c r="T250"/>
  <c r="T249"/>
  <c r="R250"/>
  <c r="R249"/>
  <c r="P250"/>
  <c r="P249"/>
  <c r="BI247"/>
  <c r="BH247"/>
  <c r="BG247"/>
  <c r="BF247"/>
  <c r="T247"/>
  <c r="R247"/>
  <c r="P247"/>
  <c r="BI245"/>
  <c r="BH245"/>
  <c r="BG245"/>
  <c r="BF245"/>
  <c r="T245"/>
  <c r="R245"/>
  <c r="P245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T161"/>
  <c r="R162"/>
  <c r="R161"/>
  <c r="P162"/>
  <c r="P161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J94"/>
  <c r="J93"/>
  <c r="F93"/>
  <c r="F91"/>
  <c r="E89"/>
  <c r="J55"/>
  <c r="J54"/>
  <c r="F54"/>
  <c r="F52"/>
  <c r="E50"/>
  <c r="J18"/>
  <c r="E18"/>
  <c r="F55"/>
  <c r="J17"/>
  <c r="J12"/>
  <c r="J91"/>
  <c r="E7"/>
  <c r="E48"/>
  <c i="4" r="J37"/>
  <c r="J36"/>
  <c i="1" r="AY57"/>
  <c i="4" r="J35"/>
  <c i="1" r="AX57"/>
  <c i="4" r="BI163"/>
  <c r="BH163"/>
  <c r="BG163"/>
  <c r="BF163"/>
  <c r="T163"/>
  <c r="T162"/>
  <c r="R163"/>
  <c r="R162"/>
  <c r="P163"/>
  <c r="P162"/>
  <c r="BI157"/>
  <c r="BH157"/>
  <c r="BG157"/>
  <c r="BF157"/>
  <c r="T157"/>
  <c r="T156"/>
  <c r="R157"/>
  <c r="R156"/>
  <c r="P157"/>
  <c r="P156"/>
  <c r="BI151"/>
  <c r="BH151"/>
  <c r="BG151"/>
  <c r="BF151"/>
  <c r="T151"/>
  <c r="T150"/>
  <c r="R151"/>
  <c r="R150"/>
  <c r="P151"/>
  <c r="P150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86"/>
  <c r="E7"/>
  <c r="E82"/>
  <c i="3" r="J37"/>
  <c r="J36"/>
  <c i="1" r="AY56"/>
  <c i="3" r="J35"/>
  <c i="1" r="AX56"/>
  <c i="3"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8"/>
  <c r="BH218"/>
  <c r="BG218"/>
  <c r="BF218"/>
  <c r="T218"/>
  <c r="R218"/>
  <c r="P218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T159"/>
  <c r="R160"/>
  <c r="R159"/>
  <c r="P160"/>
  <c r="P159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T148"/>
  <c r="R149"/>
  <c r="R148"/>
  <c r="P149"/>
  <c r="P148"/>
  <c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19"/>
  <c r="BH119"/>
  <c r="BG119"/>
  <c r="BF119"/>
  <c r="T119"/>
  <c r="R119"/>
  <c r="P119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55"/>
  <c r="J17"/>
  <c r="J12"/>
  <c r="J89"/>
  <c r="E7"/>
  <c r="E85"/>
  <c i="2" r="J37"/>
  <c r="J36"/>
  <c i="1" r="AY55"/>
  <c i="2" r="J35"/>
  <c i="1" r="AX55"/>
  <c i="2" r="BI171"/>
  <c r="BH171"/>
  <c r="BG171"/>
  <c r="BF171"/>
  <c r="T171"/>
  <c r="T170"/>
  <c r="R171"/>
  <c r="R170"/>
  <c r="P171"/>
  <c r="P170"/>
  <c r="BI165"/>
  <c r="BH165"/>
  <c r="BG165"/>
  <c r="BF165"/>
  <c r="T165"/>
  <c r="T164"/>
  <c r="R165"/>
  <c r="R164"/>
  <c r="P165"/>
  <c r="P164"/>
  <c r="BI157"/>
  <c r="BH157"/>
  <c r="BG157"/>
  <c r="BF157"/>
  <c r="T157"/>
  <c r="T156"/>
  <c r="R157"/>
  <c r="R156"/>
  <c r="P157"/>
  <c r="P156"/>
  <c r="BI154"/>
  <c r="BH154"/>
  <c r="BG154"/>
  <c r="BF154"/>
  <c r="T154"/>
  <c r="T153"/>
  <c r="R154"/>
  <c r="R153"/>
  <c r="P154"/>
  <c r="P153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4"/>
  <c r="BH134"/>
  <c r="BG134"/>
  <c r="BF134"/>
  <c r="T134"/>
  <c r="T133"/>
  <c r="R134"/>
  <c r="R133"/>
  <c r="P134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52"/>
  <c r="E7"/>
  <c r="E48"/>
  <c i="1" r="L50"/>
  <c r="AM50"/>
  <c r="AM49"/>
  <c r="L49"/>
  <c r="AM47"/>
  <c r="L47"/>
  <c r="L45"/>
  <c r="L44"/>
  <c i="2" r="BK154"/>
  <c r="J134"/>
  <c r="J96"/>
  <c r="BK148"/>
  <c r="BK145"/>
  <c r="BK143"/>
  <c r="BK123"/>
  <c r="BK119"/>
  <c r="J145"/>
  <c r="J140"/>
  <c r="J138"/>
  <c r="BK134"/>
  <c r="BK117"/>
  <c i="1" r="AS54"/>
  <c i="2" r="J130"/>
  <c r="J119"/>
  <c r="BK107"/>
  <c r="BK96"/>
  <c i="3" r="BK220"/>
  <c r="BK209"/>
  <c r="BK194"/>
  <c r="J188"/>
  <c r="J178"/>
  <c r="BK171"/>
  <c r="BK168"/>
  <c r="J165"/>
  <c r="J162"/>
  <c r="J153"/>
  <c r="BK147"/>
  <c r="BK136"/>
  <c r="BK103"/>
  <c r="J170"/>
  <c r="J98"/>
  <c r="J218"/>
  <c r="J206"/>
  <c r="J186"/>
  <c r="BK151"/>
  <c r="BK119"/>
  <c r="BK206"/>
  <c r="J194"/>
  <c r="J182"/>
  <c r="BK167"/>
  <c r="BK158"/>
  <c r="J147"/>
  <c r="J134"/>
  <c r="J108"/>
  <c i="4" r="J142"/>
  <c r="BK137"/>
  <c r="J116"/>
  <c r="J148"/>
  <c r="J139"/>
  <c r="BK125"/>
  <c r="BK110"/>
  <c r="J141"/>
  <c r="J133"/>
  <c r="BK105"/>
  <c i="5" r="BK247"/>
  <c r="BK235"/>
  <c r="BK217"/>
  <c r="BK215"/>
  <c r="BK209"/>
  <c r="J198"/>
  <c r="BK190"/>
  <c r="J184"/>
  <c r="J172"/>
  <c r="J162"/>
  <c r="J235"/>
  <c r="BK228"/>
  <c r="J215"/>
  <c r="J202"/>
  <c r="J193"/>
  <c r="BK160"/>
  <c r="J157"/>
  <c r="J150"/>
  <c r="J148"/>
  <c r="J120"/>
  <c r="J100"/>
  <c r="BK181"/>
  <c r="J176"/>
  <c r="BK157"/>
  <c r="BK150"/>
  <c r="BK135"/>
  <c r="J124"/>
  <c r="BK110"/>
  <c r="BK100"/>
  <c i="6" r="J118"/>
  <c r="BK106"/>
  <c r="BK137"/>
  <c r="BK127"/>
  <c r="J125"/>
  <c i="7" r="J108"/>
  <c r="BK96"/>
  <c r="J92"/>
  <c r="BK85"/>
  <c r="BK108"/>
  <c r="BK98"/>
  <c r="J90"/>
  <c i="8" r="BK102"/>
  <c r="J93"/>
  <c i="3" r="J192"/>
  <c r="BK170"/>
  <c r="J164"/>
  <c r="BK149"/>
  <c r="BK134"/>
  <c r="J171"/>
  <c r="J103"/>
  <c r="J220"/>
  <c r="J190"/>
  <c r="BK153"/>
  <c r="J144"/>
  <c r="J125"/>
  <c r="J199"/>
  <c r="BK192"/>
  <c r="J180"/>
  <c r="BK164"/>
  <c r="BK160"/>
  <c r="BK155"/>
  <c r="J149"/>
  <c r="J132"/>
  <c i="4" r="J157"/>
  <c r="BK135"/>
  <c r="J95"/>
  <c r="J151"/>
  <c r="J145"/>
  <c r="BK129"/>
  <c r="BK120"/>
  <c r="BK95"/>
  <c r="J137"/>
  <c r="J129"/>
  <c r="J120"/>
  <c r="J100"/>
  <c i="5" r="J233"/>
  <c r="BK221"/>
  <c r="J211"/>
  <c r="J207"/>
  <c r="BK197"/>
  <c r="BK189"/>
  <c r="BK176"/>
  <c r="BK164"/>
  <c r="J245"/>
  <c r="BK225"/>
  <c r="J221"/>
  <c r="J217"/>
  <c r="BK211"/>
  <c r="BK199"/>
  <c r="BK192"/>
  <c r="J160"/>
  <c r="J151"/>
  <c r="J143"/>
  <c r="BK133"/>
  <c r="BK126"/>
  <c r="BK105"/>
  <c r="BK184"/>
  <c r="BK172"/>
  <c r="BK155"/>
  <c r="BK148"/>
  <c r="BK143"/>
  <c i="2" r="J171"/>
  <c r="J165"/>
  <c r="J157"/>
  <c r="J148"/>
  <c r="J142"/>
  <c r="BK138"/>
  <c r="J111"/>
  <c r="BK157"/>
  <c r="J136"/>
  <c r="J126"/>
  <c r="J121"/>
  <c r="J117"/>
  <c r="J107"/>
  <c r="BK140"/>
  <c r="BK121"/>
  <c r="BK102"/>
  <c r="BK171"/>
  <c r="BK165"/>
  <c r="J154"/>
  <c r="J143"/>
  <c r="BK142"/>
  <c r="BK136"/>
  <c r="BK130"/>
  <c r="BK126"/>
  <c r="J123"/>
  <c r="BK111"/>
  <c r="J102"/>
  <c i="3" r="BK223"/>
  <c r="BK218"/>
  <c r="J204"/>
  <c r="BK190"/>
  <c r="BK180"/>
  <c r="BK174"/>
  <c r="J160"/>
  <c r="J142"/>
  <c r="J127"/>
  <c r="J112"/>
  <c r="BK178"/>
  <c r="BK165"/>
  <c r="BK199"/>
  <c r="BK142"/>
  <c r="BK127"/>
  <c r="BK98"/>
  <c r="BK196"/>
  <c r="BK188"/>
  <c r="J174"/>
  <c r="BK162"/>
  <c r="J151"/>
  <c r="BK140"/>
  <c r="BK125"/>
  <c i="4" r="BK145"/>
  <c r="J122"/>
  <c r="BK163"/>
  <c r="BK151"/>
  <c r="BK148"/>
  <c r="BK142"/>
  <c r="BK133"/>
  <c r="J118"/>
  <c r="BK100"/>
  <c r="J125"/>
  <c r="BK116"/>
  <c r="J163"/>
  <c i="5" r="BK238"/>
  <c r="J228"/>
  <c r="J223"/>
  <c r="BK202"/>
  <c r="BK193"/>
  <c r="BK187"/>
  <c r="J179"/>
  <c r="J169"/>
  <c r="J247"/>
  <c r="BK223"/>
  <c r="J219"/>
  <c r="J209"/>
  <c r="BK198"/>
  <c r="J190"/>
  <c r="BK153"/>
  <c r="J146"/>
  <c r="BK141"/>
  <c r="J135"/>
  <c r="J131"/>
  <c r="BK124"/>
  <c r="J110"/>
  <c r="J186"/>
  <c r="J164"/>
  <c r="J153"/>
  <c r="J147"/>
  <c r="J141"/>
  <c r="BK131"/>
  <c r="BK120"/>
  <c i="6" r="J95"/>
  <c r="BK134"/>
  <c r="BK132"/>
  <c r="BK125"/>
  <c r="J106"/>
  <c i="7" r="J104"/>
  <c r="J101"/>
  <c r="BK88"/>
  <c r="BK104"/>
  <c r="J94"/>
  <c r="BK86"/>
  <c i="8" r="BK97"/>
  <c r="BK90"/>
  <c i="3" r="J155"/>
  <c r="J140"/>
  <c r="BK108"/>
  <c r="BK182"/>
  <c r="J167"/>
  <c r="J223"/>
  <c r="BK204"/>
  <c r="BK132"/>
  <c r="BK112"/>
  <c r="J209"/>
  <c r="J196"/>
  <c r="BK186"/>
  <c r="J168"/>
  <c r="J158"/>
  <c r="BK144"/>
  <c r="J136"/>
  <c r="J119"/>
  <c i="4" r="BK139"/>
  <c r="BK118"/>
  <c r="BK157"/>
  <c r="BK141"/>
  <c r="J135"/>
  <c r="BK122"/>
  <c r="J105"/>
  <c r="J110"/>
  <c i="5" r="BK250"/>
  <c r="BK245"/>
  <c r="J238"/>
  <c r="J225"/>
  <c r="BK219"/>
  <c r="J199"/>
  <c r="J192"/>
  <c r="BK186"/>
  <c r="J181"/>
  <c r="BK169"/>
  <c r="J250"/>
  <c r="BK233"/>
  <c r="BK207"/>
  <c r="J197"/>
  <c r="J189"/>
  <c r="J155"/>
  <c r="BK147"/>
  <c r="BK139"/>
  <c r="J122"/>
  <c r="BK115"/>
  <c r="J187"/>
  <c r="BK179"/>
  <c r="BK162"/>
  <c r="BK151"/>
  <c r="BK146"/>
  <c r="J139"/>
  <c r="J133"/>
  <c r="J126"/>
  <c r="J115"/>
  <c i="6" r="BK121"/>
  <c r="J101"/>
  <c r="J132"/>
  <c r="J127"/>
  <c r="BK118"/>
  <c r="J116"/>
  <c r="J114"/>
  <c r="BK101"/>
  <c r="BK90"/>
  <c i="7" r="BK102"/>
  <c r="BK94"/>
  <c r="BK101"/>
  <c r="J86"/>
  <c r="J102"/>
  <c r="BK92"/>
  <c r="J85"/>
  <c i="8" r="BK99"/>
  <c r="J88"/>
  <c r="J102"/>
  <c r="J97"/>
  <c r="BK88"/>
  <c i="5" r="BK122"/>
  <c r="J105"/>
  <c i="6" r="J112"/>
  <c r="J90"/>
  <c r="J137"/>
  <c r="J134"/>
  <c r="J121"/>
  <c r="BK116"/>
  <c r="BK114"/>
  <c r="BK112"/>
  <c r="BK95"/>
  <c i="7" r="BK106"/>
  <c r="J98"/>
  <c r="BK90"/>
  <c r="J106"/>
  <c r="J96"/>
  <c r="J88"/>
  <c i="8" r="J105"/>
  <c r="BK93"/>
  <c r="BK105"/>
  <c r="J99"/>
  <c r="J90"/>
  <c i="4" l="1" r="P94"/>
  <c i="7" r="T100"/>
  <c i="2" r="BK95"/>
  <c r="J95"/>
  <c r="J61"/>
  <c r="R95"/>
  <c r="BK116"/>
  <c r="J116"/>
  <c r="J62"/>
  <c r="R116"/>
  <c r="BK141"/>
  <c r="J141"/>
  <c r="J68"/>
  <c r="T141"/>
  <c r="T132"/>
  <c i="3" r="P97"/>
  <c r="R97"/>
  <c r="BK124"/>
  <c r="J124"/>
  <c r="J62"/>
  <c r="R124"/>
  <c r="P139"/>
  <c r="T139"/>
  <c r="P150"/>
  <c r="T150"/>
  <c r="BK161"/>
  <c r="J161"/>
  <c r="J71"/>
  <c r="T161"/>
  <c r="BK173"/>
  <c r="R173"/>
  <c r="BK198"/>
  <c r="J198"/>
  <c r="J73"/>
  <c r="P198"/>
  <c r="T198"/>
  <c r="P208"/>
  <c r="R208"/>
  <c i="4" r="BK94"/>
  <c r="J94"/>
  <c r="J61"/>
  <c r="R94"/>
  <c r="BK115"/>
  <c r="J115"/>
  <c r="J62"/>
  <c r="T115"/>
  <c r="BK140"/>
  <c r="J140"/>
  <c r="J68"/>
  <c r="R140"/>
  <c r="R131"/>
  <c i="5" r="P99"/>
  <c r="R99"/>
  <c r="BK123"/>
  <c r="J123"/>
  <c r="J62"/>
  <c r="R123"/>
  <c r="R138"/>
  <c r="BK145"/>
  <c r="J145"/>
  <c r="J66"/>
  <c r="R145"/>
  <c r="BK149"/>
  <c r="J149"/>
  <c r="J67"/>
  <c r="R149"/>
  <c r="BK152"/>
  <c r="J152"/>
  <c r="J68"/>
  <c r="R152"/>
  <c r="BK163"/>
  <c r="J163"/>
  <c r="J71"/>
  <c r="T163"/>
  <c r="P171"/>
  <c r="BK178"/>
  <c r="J178"/>
  <c r="J73"/>
  <c r="R178"/>
  <c r="BK201"/>
  <c r="J201"/>
  <c r="J74"/>
  <c r="R201"/>
  <c r="BK227"/>
  <c r="J227"/>
  <c r="J75"/>
  <c r="R227"/>
  <c r="BK237"/>
  <c r="J237"/>
  <c r="J76"/>
  <c r="R237"/>
  <c i="6" r="P89"/>
  <c r="T89"/>
  <c r="R100"/>
  <c r="BK111"/>
  <c r="J111"/>
  <c r="J63"/>
  <c r="R111"/>
  <c r="BK126"/>
  <c r="J126"/>
  <c r="J66"/>
  <c r="R126"/>
  <c r="R123"/>
  <c i="7" r="R84"/>
  <c i="8" r="BK87"/>
  <c r="T87"/>
  <c i="5" r="BK99"/>
  <c r="J99"/>
  <c r="J61"/>
  <c r="T99"/>
  <c r="T98"/>
  <c r="P123"/>
  <c r="T123"/>
  <c r="BK138"/>
  <c r="J138"/>
  <c r="J65"/>
  <c r="P138"/>
  <c r="T138"/>
  <c r="P145"/>
  <c r="T145"/>
  <c r="P149"/>
  <c r="T149"/>
  <c r="P152"/>
  <c r="T152"/>
  <c r="P163"/>
  <c r="R163"/>
  <c r="BK171"/>
  <c r="J171"/>
  <c r="J72"/>
  <c r="R171"/>
  <c r="T171"/>
  <c r="P178"/>
  <c r="T178"/>
  <c r="P201"/>
  <c r="T201"/>
  <c r="P227"/>
  <c r="T227"/>
  <c r="P237"/>
  <c r="T237"/>
  <c i="6" r="BK89"/>
  <c r="J89"/>
  <c r="J61"/>
  <c r="R89"/>
  <c r="R88"/>
  <c r="BK100"/>
  <c r="J100"/>
  <c r="J62"/>
  <c r="P100"/>
  <c r="T100"/>
  <c r="P111"/>
  <c r="T111"/>
  <c r="P126"/>
  <c r="P123"/>
  <c r="T126"/>
  <c r="T123"/>
  <c i="7" r="BK84"/>
  <c r="J84"/>
  <c r="J61"/>
  <c r="P84"/>
  <c r="T84"/>
  <c r="BK100"/>
  <c r="J100"/>
  <c r="J62"/>
  <c r="P100"/>
  <c r="R100"/>
  <c i="8" r="P87"/>
  <c r="R87"/>
  <c r="BK96"/>
  <c r="J96"/>
  <c r="J63"/>
  <c r="P96"/>
  <c r="R96"/>
  <c r="T96"/>
  <c i="4" r="T94"/>
  <c r="T93"/>
  <c r="P115"/>
  <c r="P93"/>
  <c r="R115"/>
  <c r="P140"/>
  <c r="P131"/>
  <c r="T140"/>
  <c r="T131"/>
  <c i="2" r="P95"/>
  <c r="T95"/>
  <c r="P116"/>
  <c r="T116"/>
  <c r="P141"/>
  <c r="P132"/>
  <c r="R141"/>
  <c r="R132"/>
  <c i="3" r="BK97"/>
  <c r="J97"/>
  <c r="J61"/>
  <c r="T97"/>
  <c r="P124"/>
  <c r="T124"/>
  <c r="BK139"/>
  <c r="J139"/>
  <c r="J65"/>
  <c r="R139"/>
  <c r="BK150"/>
  <c r="J150"/>
  <c r="J68"/>
  <c r="R150"/>
  <c r="P161"/>
  <c r="R161"/>
  <c r="P173"/>
  <c r="T173"/>
  <c r="R198"/>
  <c r="BK208"/>
  <c r="J208"/>
  <c r="J74"/>
  <c r="T208"/>
  <c i="2" r="BK133"/>
  <c r="J133"/>
  <c r="J64"/>
  <c r="BK135"/>
  <c r="J135"/>
  <c r="J65"/>
  <c r="BK137"/>
  <c r="J137"/>
  <c r="J66"/>
  <c r="BK139"/>
  <c r="J139"/>
  <c r="J67"/>
  <c i="3" r="BK135"/>
  <c r="J135"/>
  <c r="J63"/>
  <c r="BK222"/>
  <c r="J222"/>
  <c r="J75"/>
  <c i="4" r="BK132"/>
  <c r="J132"/>
  <c r="J64"/>
  <c r="BK134"/>
  <c r="J134"/>
  <c r="J65"/>
  <c r="BK147"/>
  <c r="J147"/>
  <c r="J69"/>
  <c i="5" r="BK134"/>
  <c r="J134"/>
  <c r="J63"/>
  <c r="BK159"/>
  <c r="J159"/>
  <c r="J69"/>
  <c r="BK161"/>
  <c r="J161"/>
  <c r="J70"/>
  <c r="BK249"/>
  <c r="J249"/>
  <c r="J77"/>
  <c i="4" r="BK156"/>
  <c r="J156"/>
  <c r="J71"/>
  <c r="BK162"/>
  <c r="J162"/>
  <c r="J72"/>
  <c i="6" r="BK124"/>
  <c r="J124"/>
  <c r="J65"/>
  <c r="BK136"/>
  <c r="J136"/>
  <c r="J67"/>
  <c i="8" r="BK92"/>
  <c r="J92"/>
  <c r="J62"/>
  <c r="BK101"/>
  <c r="J101"/>
  <c r="J64"/>
  <c r="BK104"/>
  <c r="J104"/>
  <c r="J65"/>
  <c i="4" r="BK136"/>
  <c r="J136"/>
  <c r="J66"/>
  <c r="BK138"/>
  <c r="J138"/>
  <c r="J67"/>
  <c r="BK150"/>
  <c r="J150"/>
  <c r="J70"/>
  <c i="2" r="BK147"/>
  <c r="J147"/>
  <c r="J69"/>
  <c r="BK153"/>
  <c r="J153"/>
  <c r="J70"/>
  <c r="BK156"/>
  <c r="J156"/>
  <c r="J71"/>
  <c r="BK164"/>
  <c r="J164"/>
  <c r="J72"/>
  <c r="BK170"/>
  <c r="J170"/>
  <c r="J73"/>
  <c i="3" r="BK146"/>
  <c r="J146"/>
  <c r="J66"/>
  <c r="BK148"/>
  <c r="J148"/>
  <c r="J67"/>
  <c r="BK157"/>
  <c r="J157"/>
  <c r="J69"/>
  <c r="BK159"/>
  <c r="J159"/>
  <c r="J70"/>
  <c i="8" r="E48"/>
  <c r="F55"/>
  <c r="BE93"/>
  <c r="BE99"/>
  <c r="BE102"/>
  <c r="BE105"/>
  <c r="J52"/>
  <c r="BE88"/>
  <c r="BE90"/>
  <c r="BE97"/>
  <c i="7" r="E72"/>
  <c r="BE85"/>
  <c r="BE94"/>
  <c r="BE98"/>
  <c r="BE101"/>
  <c r="BE104"/>
  <c r="J76"/>
  <c r="F79"/>
  <c r="BE86"/>
  <c r="BE90"/>
  <c r="BE92"/>
  <c r="BE88"/>
  <c r="BE96"/>
  <c r="BE102"/>
  <c r="BE106"/>
  <c r="BE108"/>
  <c i="5" r="BK98"/>
  <c r="J98"/>
  <c r="J60"/>
  <c i="6" r="F55"/>
  <c r="E77"/>
  <c r="BE90"/>
  <c r="BE101"/>
  <c r="BE106"/>
  <c r="BE112"/>
  <c r="BE116"/>
  <c r="BE118"/>
  <c r="BE121"/>
  <c r="BE125"/>
  <c r="BE127"/>
  <c r="BE132"/>
  <c r="BE134"/>
  <c r="BE137"/>
  <c r="J52"/>
  <c r="BE95"/>
  <c r="BE114"/>
  <c i="4" r="BK93"/>
  <c r="J93"/>
  <c r="J60"/>
  <c i="5" r="J52"/>
  <c r="E87"/>
  <c r="F94"/>
  <c r="BE105"/>
  <c r="BE115"/>
  <c r="BE120"/>
  <c r="BE122"/>
  <c r="BE124"/>
  <c r="BE126"/>
  <c r="BE133"/>
  <c r="BE139"/>
  <c r="BE141"/>
  <c r="BE147"/>
  <c r="BE150"/>
  <c r="BE153"/>
  <c r="BE164"/>
  <c r="BE172"/>
  <c r="BE181"/>
  <c r="BE187"/>
  <c r="BE100"/>
  <c r="BE110"/>
  <c r="BE131"/>
  <c r="BE135"/>
  <c r="BE143"/>
  <c r="BE146"/>
  <c r="BE148"/>
  <c r="BE151"/>
  <c r="BE155"/>
  <c r="BE157"/>
  <c r="BE160"/>
  <c r="BE189"/>
  <c r="BE190"/>
  <c r="BE207"/>
  <c r="BE228"/>
  <c r="BE233"/>
  <c r="BE245"/>
  <c r="BE247"/>
  <c r="BE162"/>
  <c r="BE169"/>
  <c r="BE176"/>
  <c r="BE179"/>
  <c r="BE184"/>
  <c r="BE186"/>
  <c r="BE192"/>
  <c r="BE193"/>
  <c r="BE197"/>
  <c r="BE198"/>
  <c r="BE199"/>
  <c r="BE202"/>
  <c r="BE209"/>
  <c r="BE211"/>
  <c r="BE215"/>
  <c r="BE217"/>
  <c r="BE219"/>
  <c r="BE221"/>
  <c r="BE223"/>
  <c r="BE225"/>
  <c r="BE235"/>
  <c r="BE238"/>
  <c r="BE250"/>
  <c i="4" r="BE148"/>
  <c i="3" r="BK96"/>
  <c r="J96"/>
  <c r="J60"/>
  <c r="J173"/>
  <c r="J72"/>
  <c i="4" r="E48"/>
  <c r="J52"/>
  <c r="F89"/>
  <c r="BE100"/>
  <c r="BE110"/>
  <c r="BE125"/>
  <c r="BE141"/>
  <c r="BE142"/>
  <c r="BE95"/>
  <c r="BE105"/>
  <c r="BE118"/>
  <c r="BE122"/>
  <c r="BE129"/>
  <c r="BE133"/>
  <c r="BE137"/>
  <c r="BE145"/>
  <c r="BE116"/>
  <c r="BE120"/>
  <c r="BE135"/>
  <c r="BE139"/>
  <c r="BE151"/>
  <c r="BE157"/>
  <c r="BE163"/>
  <c i="2" r="BK94"/>
  <c r="J94"/>
  <c r="J60"/>
  <c i="3" r="J52"/>
  <c r="F92"/>
  <c r="BE119"/>
  <c r="BE125"/>
  <c r="BE127"/>
  <c r="BE142"/>
  <c r="BE147"/>
  <c r="BE151"/>
  <c r="BE171"/>
  <c r="BE188"/>
  <c r="BE190"/>
  <c r="BE204"/>
  <c r="BE218"/>
  <c r="BE223"/>
  <c r="E48"/>
  <c r="BE98"/>
  <c r="BE103"/>
  <c r="BE112"/>
  <c r="BE134"/>
  <c r="BE136"/>
  <c r="BE140"/>
  <c r="BE153"/>
  <c r="BE155"/>
  <c r="BE192"/>
  <c r="BE206"/>
  <c r="BE209"/>
  <c r="BE220"/>
  <c r="BE160"/>
  <c r="BE164"/>
  <c r="BE174"/>
  <c r="BE108"/>
  <c r="BE132"/>
  <c r="BE144"/>
  <c r="BE149"/>
  <c r="BE158"/>
  <c r="BE162"/>
  <c r="BE165"/>
  <c r="BE167"/>
  <c r="BE168"/>
  <c r="BE170"/>
  <c r="BE178"/>
  <c r="BE180"/>
  <c r="BE182"/>
  <c r="BE186"/>
  <c r="BE194"/>
  <c r="BE196"/>
  <c r="BE199"/>
  <c i="2" r="E83"/>
  <c r="J87"/>
  <c r="BE121"/>
  <c r="BE134"/>
  <c r="BE138"/>
  <c r="BE157"/>
  <c r="BE171"/>
  <c r="BE96"/>
  <c r="BE111"/>
  <c r="BE119"/>
  <c r="BE123"/>
  <c r="BE126"/>
  <c r="BE136"/>
  <c r="BE142"/>
  <c r="BE148"/>
  <c r="BE154"/>
  <c r="F55"/>
  <c r="BE140"/>
  <c r="BE143"/>
  <c r="BE165"/>
  <c r="BE102"/>
  <c r="BE107"/>
  <c r="BE117"/>
  <c r="BE130"/>
  <c r="BE145"/>
  <c r="F35"/>
  <c i="1" r="BB55"/>
  <c i="2" r="J34"/>
  <c i="1" r="AW55"/>
  <c i="3" r="F37"/>
  <c i="1" r="BD56"/>
  <c i="4" r="F35"/>
  <c i="1" r="BB57"/>
  <c i="5" r="F36"/>
  <c i="1" r="BC58"/>
  <c i="5" r="F37"/>
  <c i="1" r="BD58"/>
  <c i="7" r="J34"/>
  <c i="1" r="AW60"/>
  <c i="8" r="J34"/>
  <c i="1" r="AW61"/>
  <c i="2" r="F34"/>
  <c i="1" r="BA55"/>
  <c i="3" r="J34"/>
  <c i="1" r="AW56"/>
  <c i="3" r="F36"/>
  <c i="1" r="BC56"/>
  <c i="5" r="F35"/>
  <c i="1" r="BB58"/>
  <c i="7" r="F34"/>
  <c i="1" r="BA60"/>
  <c i="8" r="F35"/>
  <c i="1" r="BB61"/>
  <c i="2" r="F37"/>
  <c i="1" r="BD55"/>
  <c i="4" r="J34"/>
  <c i="1" r="AW57"/>
  <c i="4" r="F36"/>
  <c i="1" r="BC57"/>
  <c i="6" r="F34"/>
  <c i="1" r="BA59"/>
  <c i="6" r="F37"/>
  <c i="1" r="BD59"/>
  <c i="7" r="F37"/>
  <c i="1" r="BD60"/>
  <c i="8" r="F36"/>
  <c i="1" r="BC61"/>
  <c i="8" r="F37"/>
  <c i="1" r="BD61"/>
  <c i="2" r="F36"/>
  <c i="1" r="BC55"/>
  <c i="3" r="F34"/>
  <c i="1" r="BA56"/>
  <c i="4" r="F34"/>
  <c i="1" r="BA57"/>
  <c i="4" r="F37"/>
  <c i="1" r="BD57"/>
  <c i="5" r="J34"/>
  <c i="1" r="AW58"/>
  <c i="6" r="F36"/>
  <c i="1" r="BC59"/>
  <c i="7" r="F35"/>
  <c i="1" r="BB60"/>
  <c i="3" r="F35"/>
  <c i="1" r="BB56"/>
  <c i="5" r="F34"/>
  <c i="1" r="BA58"/>
  <c i="6" r="J34"/>
  <c i="1" r="AW59"/>
  <c i="6" r="F35"/>
  <c i="1" r="BB59"/>
  <c i="7" r="F36"/>
  <c i="1" r="BC60"/>
  <c i="8" r="F34"/>
  <c i="1" r="BA61"/>
  <c i="7" l="1" r="T83"/>
  <c r="T82"/>
  <c i="4" r="P92"/>
  <c i="1" r="AU57"/>
  <c i="3" r="R138"/>
  <c r="T96"/>
  <c i="2" r="P94"/>
  <c r="P93"/>
  <c i="1" r="AU55"/>
  <c i="4" r="T92"/>
  <c i="8" r="P86"/>
  <c r="P85"/>
  <c i="1" r="AU61"/>
  <c i="7" r="P83"/>
  <c r="P82"/>
  <c i="1" r="AU60"/>
  <c i="5" r="P137"/>
  <c i="8" r="T86"/>
  <c r="T85"/>
  <c r="BK86"/>
  <c r="BK85"/>
  <c r="J85"/>
  <c r="J59"/>
  <c i="6" r="T88"/>
  <c r="T87"/>
  <c i="5" r="R98"/>
  <c i="4" r="R93"/>
  <c r="R92"/>
  <c i="3" r="BK138"/>
  <c r="J138"/>
  <c r="J64"/>
  <c r="T138"/>
  <c r="P96"/>
  <c i="2" r="R94"/>
  <c r="R93"/>
  <c r="T94"/>
  <c r="T93"/>
  <c i="8" r="R86"/>
  <c r="R85"/>
  <c i="6" r="R87"/>
  <c i="5" r="T137"/>
  <c r="T97"/>
  <c i="7" r="R83"/>
  <c r="R82"/>
  <c i="6" r="P88"/>
  <c r="P87"/>
  <c i="1" r="AU59"/>
  <c i="5" r="R137"/>
  <c r="P98"/>
  <c r="P97"/>
  <c i="1" r="AU58"/>
  <c i="3" r="P138"/>
  <c r="R96"/>
  <c r="R95"/>
  <c i="2" r="BK132"/>
  <c r="J132"/>
  <c r="J63"/>
  <c i="5" r="BK137"/>
  <c r="J137"/>
  <c r="J64"/>
  <c i="6" r="BK88"/>
  <c r="J88"/>
  <c r="J60"/>
  <c r="BK123"/>
  <c r="J123"/>
  <c r="J64"/>
  <c i="7" r="BK83"/>
  <c r="J83"/>
  <c r="J60"/>
  <c i="8" r="J87"/>
  <c r="J61"/>
  <c i="4" r="BK131"/>
  <c r="J131"/>
  <c r="J63"/>
  <c i="5" r="BK97"/>
  <c r="J97"/>
  <c r="J59"/>
  <c i="3" r="BK95"/>
  <c r="J95"/>
  <c r="J59"/>
  <c i="2" r="BK93"/>
  <c r="J93"/>
  <c r="J33"/>
  <c i="1" r="AV55"/>
  <c r="AT55"/>
  <c i="5" r="J33"/>
  <c i="1" r="AV58"/>
  <c r="AT58"/>
  <c i="4" r="F33"/>
  <c i="1" r="AZ57"/>
  <c i="7" r="J33"/>
  <c i="1" r="AV60"/>
  <c r="AT60"/>
  <c r="BC54"/>
  <c r="W32"/>
  <c i="3" r="F33"/>
  <c i="1" r="AZ56"/>
  <c i="6" r="J33"/>
  <c i="1" r="AV59"/>
  <c r="AT59"/>
  <c i="8" r="F33"/>
  <c i="1" r="AZ61"/>
  <c i="3" r="J33"/>
  <c i="1" r="AV56"/>
  <c r="AT56"/>
  <c i="6" r="F33"/>
  <c i="1" r="AZ59"/>
  <c i="8" r="J33"/>
  <c i="1" r="AV61"/>
  <c r="AT61"/>
  <c i="2" r="J30"/>
  <c i="1" r="AG55"/>
  <c i="4" r="J33"/>
  <c i="1" r="AV57"/>
  <c r="AT57"/>
  <c i="7" r="F33"/>
  <c i="1" r="AZ60"/>
  <c r="BD54"/>
  <c r="W33"/>
  <c i="2" r="F33"/>
  <c i="1" r="AZ55"/>
  <c i="5" r="F33"/>
  <c i="1" r="AZ58"/>
  <c r="BA54"/>
  <c r="AW54"/>
  <c r="AK30"/>
  <c r="BB54"/>
  <c r="W31"/>
  <c i="4" l="1" r="BK92"/>
  <c r="J92"/>
  <c i="3" r="P95"/>
  <c i="1" r="AU56"/>
  <c i="5" r="R97"/>
  <c i="3" r="T95"/>
  <c i="6" r="BK87"/>
  <c r="J87"/>
  <c r="J59"/>
  <c i="7" r="BK82"/>
  <c r="J82"/>
  <c r="J59"/>
  <c i="8" r="J86"/>
  <c r="J60"/>
  <c i="4" r="J59"/>
  <c i="1" r="AN55"/>
  <c i="2" r="J59"/>
  <c r="J39"/>
  <c i="4" r="J30"/>
  <c i="1" r="AG57"/>
  <c r="AN57"/>
  <c i="5" r="J30"/>
  <c i="1" r="AG58"/>
  <c r="AN58"/>
  <c r="AX54"/>
  <c r="AU54"/>
  <c r="AY54"/>
  <c i="3" r="J30"/>
  <c i="1" r="AG56"/>
  <c r="AZ54"/>
  <c r="W29"/>
  <c i="8" r="J30"/>
  <c i="1" r="AG61"/>
  <c r="W30"/>
  <c i="4" l="1" r="J39"/>
  <c i="8" r="J39"/>
  <c i="5" r="J39"/>
  <c i="3" r="J39"/>
  <c i="1" r="AN56"/>
  <c r="AN61"/>
  <c i="7" r="J30"/>
  <c i="1" r="AG60"/>
  <c i="6" r="J30"/>
  <c i="1" r="AG59"/>
  <c r="AV54"/>
  <c r="AK29"/>
  <c i="7" l="1" r="J39"/>
  <c i="6" r="J39"/>
  <c i="1" r="AN59"/>
  <c r="AN60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<sst xmlns="http://schemas.openxmlformats.org/spreadsheetml/2006/main">
  <si>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</si>
  <si>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</si>
  <si>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</si>
  <si>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</si>
  <si>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</si>
  <si>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{b053d1d5-f9da-4f57-8510-b4c0a0cabbbd}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</si>
  <si>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</si>
  <si>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</si>
  <si>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</si>
  <si>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</si>
  <si>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</si>
  <si>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</si>
  <si>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</si>
  <si>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</si>
  <si>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2025/10-2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</si>
  <si>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</si>
  <si>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</si>
  <si>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ZŠ Ovčárecká - modernizace kabinetů</t>
  </si>
  <si>
    <t>KSO:</t>
  </si>
  <si>
    <t/>
  </si>
  <si>
    <t>CC-CZ:</t>
  </si>
  <si>
    <t>Místo:</t>
  </si>
  <si>
    <t>Ovčárecká 374</t>
  </si>
  <si>
    <t>Datum:</t>
  </si>
  <si>
    <t>12. 6. 2025</t>
  </si>
  <si>
    <t>Zadavatel:</t>
  </si>
  <si>
    <t>IČ:</t>
  </si>
  <si>
    <t>Město Kolín</t>
  </si>
  <si>
    <t>DIČ:</t>
  </si>
  <si>
    <t>Účastník:</t>
  </si>
  <si>
    <t>Vyplň údaj</t>
  </si>
  <si>
    <t>Projektant:</t>
  </si>
  <si>
    <t>17219787</t>
  </si>
  <si>
    <t>Proiectura Dana s.r.o.</t>
  </si>
  <si>
    <t>CZ17219787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</si>
  <si>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</si>
  <si>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</si>
  <si>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</si>
  <si>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</si>
  <si>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</si>
  <si>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</si>
  <si>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</si>
  <si>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</si>
  <si>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</si>
  <si>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</si>
  <si>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</si>
  <si>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</si>
  <si>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</si>
  <si>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</si>
  <si>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</si>
  <si>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</si>
  <si>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</si>
  <si>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</si>
  <si>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</si>
  <si>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</si>
  <si>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</si>
  <si>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</si>
  <si>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</si>
  <si>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</si>
  <si>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</si>
  <si>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</si>
  <si>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</si>
  <si>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</si>
  <si>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</si>
  <si>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</si>
  <si>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</si>
  <si>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</si>
  <si>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</si>
  <si>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</si>
  <si>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</si>
  <si>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</si>
  <si>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</si>
  <si>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</si>
  <si>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</si>
  <si>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</si>
  <si>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</si>
  <si>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</si>
  <si>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</si>
  <si>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</si>
  <si>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Bourání K 10</t>
  </si>
  <si>
    <t>STA</t>
  </si>
  <si>
    <t>1</t>
  </si>
  <si>
    <t>{32020e99-c556-40f3-8733-9ac0850846cb}</t>
  </si>
  <si>
    <t>2</t>
  </si>
  <si>
    <t>02</t>
  </si>
  <si>
    <t>Nové konstrukce K 10</t>
  </si>
  <si>
    <t>{299087b2-c530-478b-9cda-9a5f267f940c}</t>
  </si>
  <si>
    <t>03</t>
  </si>
  <si>
    <t>Bourání suterén</t>
  </si>
  <si>
    <t>{1fc5b516-7274-4bd5-9c4c-052ea3da7402}</t>
  </si>
  <si>
    <t>04</t>
  </si>
  <si>
    <t>Nové konstrukce suterén</t>
  </si>
  <si>
    <t>{c2b1cef2-d32a-4cb8-9150-4de826672b91}</t>
  </si>
  <si>
    <t>05</t>
  </si>
  <si>
    <t>Chodba</t>
  </si>
  <si>
    <t>{27e9c5ba-bc23-4d3b-a83a-036cd147172d}</t>
  </si>
  <si>
    <t>06</t>
  </si>
  <si>
    <t>Zařizovací prvky a materiály</t>
  </si>
  <si>
    <t>{f1117d67-0f35-4e0c-a8cb-e29c1ddb2dd4}</t>
  </si>
  <si>
    <t>07</t>
  </si>
  <si>
    <t>VRN</t>
  </si>
  <si>
    <t>{6776ff57-8109-414b-bb46-5feb0886e9c4}</t>
  </si>
  <si>
    <t>KRYCÍ LIST SOUPISU PRACÍ</t>
  </si>
  <si>
    <t>Objekt:</t>
  </si>
  <si>
    <t>01 - Bourání K 10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</si>
  <si>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</si>
  <si>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</si>
  <si>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</si>
  <si>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</si>
  <si>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</si>
  <si>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</si>
  <si>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</si>
  <si>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</si>
  <si>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</si>
  <si>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</si>
  <si>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</si>
  <si>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</si>
  <si>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</si>
  <si>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</si>
  <si>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</si>
  <si>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</si>
  <si>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</si>
  <si>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</si>
  <si>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</si>
  <si>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</si>
  <si>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</si>
  <si>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</si>
  <si>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</si>
  <si>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</si>
  <si>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</si>
  <si>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</si>
  <si>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</si>
  <si>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</si>
  <si>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</si>
  <si>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</si>
  <si>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</si>
  <si>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</si>
  <si>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</si>
  <si>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</si>
  <si>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</si>
  <si>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</si>
  <si>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</si>
  <si>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962031011</t>
  </si>
  <si>
    <t>Bourání příček nebo přizdívek z cihel děrovaných, tl. do 100 mm</t>
  </si>
  <si>
    <t>m2</t>
  </si>
  <si>
    <t>CS ÚRS 2025 01</t>
  </si>
  <si>
    <t>4</t>
  </si>
  <si>
    <t>-1613829855</t>
  </si>
  <si>
    <t>Online PSC</t>
  </si>
  <si>
    <t>https://podminky.urs.cz/item/CS_URS_2025_01/962031011</t>
  </si>
  <si>
    <t>VV</t>
  </si>
  <si>
    <t>2,955*2,450</t>
  </si>
  <si>
    <t>Odpočet dveří</t>
  </si>
  <si>
    <t>0,8*2,0*-1,0</t>
  </si>
  <si>
    <t>Součet</t>
  </si>
  <si>
    <t>965046111</t>
  </si>
  <si>
    <t>Broušení stávajících betonových podlah úběr do 3 mm</t>
  </si>
  <si>
    <t>-1510501318</t>
  </si>
  <si>
    <t>https://podminky.urs.cz/item/CS_URS_2025_01/965046111</t>
  </si>
  <si>
    <t>Kabinet</t>
  </si>
  <si>
    <t>21,29</t>
  </si>
  <si>
    <t>3</t>
  </si>
  <si>
    <t>968072455</t>
  </si>
  <si>
    <t>Vybourání kovových rámů oken s křídly, dveřních zárubní, vrat, stěn, ostění nebo obkladů dveřních zárubní, plochy do 2 m2</t>
  </si>
  <si>
    <t>1530031879</t>
  </si>
  <si>
    <t>https://podminky.urs.cz/item/CS_URS_2025_01/968072455</t>
  </si>
  <si>
    <t>0,8*2,0</t>
  </si>
  <si>
    <t>977332122</t>
  </si>
  <si>
    <t>Frézování drážek pro vodiče ve stěnách z cihel včetně omítky, rozměru do 50x50 mm</t>
  </si>
  <si>
    <t>m</t>
  </si>
  <si>
    <t>-917463597</t>
  </si>
  <si>
    <t>https://podminky.urs.cz/item/CS_URS_2025_01/977332122</t>
  </si>
  <si>
    <t>Předpoklad, bude upřesno dle skut. stavu</t>
  </si>
  <si>
    <t>50,0</t>
  </si>
  <si>
    <t>997</t>
  </si>
  <si>
    <t>Přesun sutě</t>
  </si>
  <si>
    <t>5</t>
  </si>
  <si>
    <t>997013111</t>
  </si>
  <si>
    <t>Vnitrostaveništní doprava suti a vybouraných hmot vodorovně do 50 m s naložením základní pro budovy a haly výšky do 6 m</t>
  </si>
  <si>
    <t>t</t>
  </si>
  <si>
    <t>-1408313614</t>
  </si>
  <si>
    <t>https://podminky.urs.cz/item/CS_URS_2025_01/997013111</t>
  </si>
  <si>
    <t>6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</si>
  <si>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</si>
  <si>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</si>
  <si>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532499645</t>
  </si>
  <si>
    <t>https://podminky.urs.cz/item/CS_URS_2025_01/997013219</t>
  </si>
  <si>
    <t>7</t>
  </si>
  <si>
    <t>997013501</t>
  </si>
  <si>
    <t>Odvoz suti a vybouraných hmot na skládku nebo meziskládku se složením, na vzdálenost do 1 km</t>
  </si>
  <si>
    <t>369040721</t>
  </si>
  <si>
    <t>https://podminky.urs.cz/item/CS_URS_2025_01/997013501</t>
  </si>
  <si>
    <t>8</t>
  </si>
  <si>
    <t>997013509</t>
  </si>
  <si>
    <t>Odvoz suti a vybouraných hmot na skládku nebo meziskládku se složením, na vzdálenost Příplatek k ceně za každý další započatý 1 km přes 1 km</t>
  </si>
  <si>
    <t>-332619086</t>
  </si>
  <si>
    <t>https://podminky.urs.cz/item/CS_URS_2025_01/997013509</t>
  </si>
  <si>
    <t>1,94*9 'Přepočtené koeficientem množství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</si>
  <si>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</si>
  <si>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</si>
  <si>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1698910214</t>
  </si>
  <si>
    <t>https://podminky.urs.cz/item/CS_URS_2025_01/997013609</t>
  </si>
  <si>
    <t>1,94-0,35</t>
  </si>
  <si>
    <t>10</t>
  </si>
  <si>
    <t>997013635</t>
  </si>
  <si>
    <t>Poplatek za uložení stavebního odpadu na skládce (skládkovné) komunálního zatříděného do Katalogu odpadů pod kódem 20 03 01</t>
  </si>
  <si>
    <t>-2066915870</t>
  </si>
  <si>
    <t>https://podminky.urs.cz/item/CS_URS_2025_01/997013635</t>
  </si>
  <si>
    <t>PSV</t>
  </si>
  <si>
    <t>Práce a dodávky PSV</t>
  </si>
  <si>
    <t>721</t>
  </si>
  <si>
    <t>Zdravotechnika - vnitřní kanalizace</t>
  </si>
  <si>
    <t>11</t>
  </si>
  <si>
    <t>721001.R</t>
  </si>
  <si>
    <t xml:space="preserve">Demontáž stávajících rozvodů kanalizace </t>
  </si>
  <si>
    <t>soubor</t>
  </si>
  <si>
    <t>16</t>
  </si>
  <si>
    <t>1741542877</t>
  </si>
  <si>
    <t>722</t>
  </si>
  <si>
    <t>Zdravotechnika - vnitřní vodovod</t>
  </si>
  <si>
    <t>722001.R</t>
  </si>
  <si>
    <t>Demontáž stávajících rozvodů vodovodu</t>
  </si>
  <si>
    <t>2023242765</t>
  </si>
  <si>
    <t>741</t>
  </si>
  <si>
    <t>Elektroinstalace - silnoproud</t>
  </si>
  <si>
    <t>13</t>
  </si>
  <si>
    <t>741001.R</t>
  </si>
  <si>
    <t>Demontáž stávajících rozvodů elektro vč. koncových prvků a světel</t>
  </si>
  <si>
    <t>-548388655</t>
  </si>
  <si>
    <t>742</t>
  </si>
  <si>
    <t>Elektroinstalace - slaboproud</t>
  </si>
  <si>
    <t>14</t>
  </si>
  <si>
    <t>742001.R</t>
  </si>
  <si>
    <t>Demontáž stávajících rozvodů elektro - slaboproud vč. koncových prvků</t>
  </si>
  <si>
    <t>-830984818</t>
  </si>
  <si>
    <t>766</t>
  </si>
  <si>
    <t>Konstrukce truhlářské</t>
  </si>
  <si>
    <t>15</t>
  </si>
  <si>
    <t>7660001.R</t>
  </si>
  <si>
    <t>Neočekávané vyklízení prostor - nábytku vč. likvidace</t>
  </si>
  <si>
    <t>kpl</t>
  </si>
  <si>
    <t>-1705047634</t>
  </si>
  <si>
    <t>766691914</t>
  </si>
  <si>
    <t>Ostatní práce vyvěšení nebo zavěšení křídel dřevěných dveřních, plochy do 2 m2</t>
  </si>
  <si>
    <t>kus</t>
  </si>
  <si>
    <t>182592462</t>
  </si>
  <si>
    <t>https://podminky.urs.cz/item/CS_URS_2025_01/766691914</t>
  </si>
  <si>
    <t>17</t>
  </si>
  <si>
    <t>766812820</t>
  </si>
  <si>
    <t>Demontáž kuchyňských linek dřevěných nebo kovových včetně skříněk uchycených na stěně, délky do 1500 mm</t>
  </si>
  <si>
    <t>400241055</t>
  </si>
  <si>
    <t>https://podminky.urs.cz/item/CS_URS_2025_01/766812820</t>
  </si>
  <si>
    <t>775</t>
  </si>
  <si>
    <t>Podlahy skládané</t>
  </si>
  <si>
    <t>18</t>
  </si>
  <si>
    <t>775511800</t>
  </si>
  <si>
    <t>Demontáž podlah vlysových do suti s lištami lepených</t>
  </si>
  <si>
    <t>-1046852712</t>
  </si>
  <si>
    <t>https://podminky.urs.cz/item/CS_URS_2025_01/775511800</t>
  </si>
  <si>
    <t>776</t>
  </si>
  <si>
    <t>Podlahy povlakové</t>
  </si>
  <si>
    <t>19</t>
  </si>
  <si>
    <t>776201811</t>
  </si>
  <si>
    <t>Demontáž povlakových podlahovin lepených ručně bez podložky</t>
  </si>
  <si>
    <t>-95498739</t>
  </si>
  <si>
    <t>https://podminky.urs.cz/item/CS_URS_2025_01/776201811</t>
  </si>
  <si>
    <t>781</t>
  </si>
  <si>
    <t>Dokončovací práce - obklady</t>
  </si>
  <si>
    <t>20</t>
  </si>
  <si>
    <t>781473810</t>
  </si>
  <si>
    <t>Demontáž obkladů z dlaždic keramických lepených</t>
  </si>
  <si>
    <t>-1025173036</t>
  </si>
  <si>
    <t>https://podminky.urs.cz/item/CS_URS_2025_01/781473810</t>
  </si>
  <si>
    <t>2,0*1,5</t>
  </si>
  <si>
    <t>Kuchyňka</t>
  </si>
  <si>
    <t>(1,245+1,0)*1,5</t>
  </si>
  <si>
    <t>783</t>
  </si>
  <si>
    <t>Dokončovací práce - nátěry</t>
  </si>
  <si>
    <t>783306801</t>
  </si>
  <si>
    <t>Odstranění nátěrů ze zámečnických konstrukcí obroušením</t>
  </si>
  <si>
    <t>248439619</t>
  </si>
  <si>
    <t>https://podminky.urs.cz/item/CS_URS_2025_01/783306801</t>
  </si>
  <si>
    <t>Odstranění nátěru ze zárubně</t>
  </si>
  <si>
    <t>0,15*(2,0*2,0+1,0)</t>
  </si>
  <si>
    <t>784</t>
  </si>
  <si>
    <t>Dokončovací práce - malby a tapety</t>
  </si>
  <si>
    <t>22</t>
  </si>
  <si>
    <t>784121003</t>
  </si>
  <si>
    <t>Oškrabání malby v místnostech výšky přes 3,80 do 5,00 m</t>
  </si>
  <si>
    <t>-1215670686</t>
  </si>
  <si>
    <t>https://podminky.urs.cz/item/CS_URS_2025_01/784121003</t>
  </si>
  <si>
    <t>Stěny</t>
  </si>
  <si>
    <t>(3,54+3,64+2,955+1,24+1,37+1,03+1,27+1,37+0,9+2,95)*3,84</t>
  </si>
  <si>
    <t>Niky</t>
  </si>
  <si>
    <t>0,35*(2,8*4,0+1,37*4,0)</t>
  </si>
  <si>
    <t>Klenby</t>
  </si>
  <si>
    <t>3,25*(3,54+3,64)</t>
  </si>
  <si>
    <t>02 - Nové konstrukce K 10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</si>
  <si>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</si>
  <si>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</si>
  <si>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</si>
  <si>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725 - Zdravotechnika - zařizovací předměty</t>
  </si>
  <si>
    <t xml:space="preserve">    771 - Podlahy z dlaždic</t>
  </si>
  <si>
    <t>HZS - Hodinové zúčtovací sazby</t>
  </si>
  <si>
    <t>Úpravy povrchů, podlahy a osazování výplní</t>
  </si>
  <si>
    <t>611325121</t>
  </si>
  <si>
    <t>Vápenocementová omítka rýh štuková dvouvrstvá ve stropech, šířky rýhy do 150 mm</t>
  </si>
  <si>
    <t>-1225499595</t>
  </si>
  <si>
    <t>https://podminky.urs.cz/item/CS_URS_2025_01/611325121</t>
  </si>
  <si>
    <t>Zapravení po bourané příčce</t>
  </si>
  <si>
    <t>0,1*3,25</t>
  </si>
  <si>
    <t>611325416</t>
  </si>
  <si>
    <t>Oprava vápenocementové omítky vnitřních ploch hladké, tl. do 20 mm, s celoplošným přeštukováním, tl. štuku do 3 mm stropů, v rozsahu opravované plochy do 10%</t>
  </si>
  <si>
    <t>-690558337</t>
  </si>
  <si>
    <t>https://podminky.urs.cz/item/CS_URS_2025_01/611325416</t>
  </si>
  <si>
    <t>612325121</t>
  </si>
  <si>
    <t>Vápenocementová omítka rýh štuková dvouvrstvá ve stěnách, šířky rýhy do 150 mm</t>
  </si>
  <si>
    <t>585906071</t>
  </si>
  <si>
    <t>https://podminky.urs.cz/item/CS_URS_2025_01/612325121</t>
  </si>
  <si>
    <t>0,1*(3,84*2,0)</t>
  </si>
  <si>
    <t>612325417</t>
  </si>
  <si>
    <t>Oprava vápenocementové omítky vnitřních ploch hladké, tl. do 20 mm, s celoplošným přeštukováním, tl. štuku do 3 mm stěn, v rozsahu opravované plochy přes 10 do 30%</t>
  </si>
  <si>
    <t>-1289475955</t>
  </si>
  <si>
    <t>https://podminky.urs.cz/item/CS_URS_2025_01/612325417</t>
  </si>
  <si>
    <t>631312141</t>
  </si>
  <si>
    <t>Doplnění dosavadních mazanin prostým betonem s dodáním hmot, bez potěru, plochy jednotlivě rýh v dosavadních mazaninách</t>
  </si>
  <si>
    <t>m3</t>
  </si>
  <si>
    <t>1790370806</t>
  </si>
  <si>
    <t>https://podminky.urs.cz/item/CS_URS_2025_01/631312141</t>
  </si>
  <si>
    <t>Doplnění po vybourané příčce</t>
  </si>
  <si>
    <t>2,995*0,1*0,05</t>
  </si>
  <si>
    <t>949101111</t>
  </si>
  <si>
    <t>Lešení pomocné pracovní pro objekty pozemních staveb pro zatížení do 150 kg/m2, o výšce lešeňové podlahy do 1,9 m</t>
  </si>
  <si>
    <t>720402229</t>
  </si>
  <si>
    <t>https://podminky.urs.cz/item/CS_URS_2025_01/949101111</t>
  </si>
  <si>
    <t>952901111</t>
  </si>
  <si>
    <t>Vyčištění budov nebo objektů před předáním do užívání budov bytové nebo občanské výstavby, světlé výšky podlaží do 4 m</t>
  </si>
  <si>
    <t>-555928577</t>
  </si>
  <si>
    <t>https://podminky.urs.cz/item/CS_URS_2025_01/952901111</t>
  </si>
  <si>
    <t>Kabinet průběžný a finální úklid</t>
  </si>
  <si>
    <t>21,51</t>
  </si>
  <si>
    <t>953943211</t>
  </si>
  <si>
    <t>Osazování drobných kovových předmětů kotvených do stěny - hasicího přístroje</t>
  </si>
  <si>
    <t>886024172</t>
  </si>
  <si>
    <t>https://podminky.urs.cz/item/CS_URS_2025_01/953943211</t>
  </si>
  <si>
    <t>M</t>
  </si>
  <si>
    <t>44932410</t>
  </si>
  <si>
    <t>přístroj hasicí ruční pěnový PP 6 LE</t>
  </si>
  <si>
    <t>1120089444</t>
  </si>
  <si>
    <t>998</t>
  </si>
  <si>
    <t>Přesun hmot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</si>
  <si>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</si>
  <si>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</si>
  <si>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-46055478</t>
  </si>
  <si>
    <t>https://podminky.urs.cz/item/CS_URS_2025_01/998011008</t>
  </si>
  <si>
    <t>711</t>
  </si>
  <si>
    <t>Izolace proti vodě, vlhkosti a plynům</t>
  </si>
  <si>
    <t>711191001</t>
  </si>
  <si>
    <t>Provedení nátěru adhezního můstku na ploše vodorovné V</t>
  </si>
  <si>
    <t>1354774672</t>
  </si>
  <si>
    <t>https://podminky.urs.cz/item/CS_URS_2025_01/711191001</t>
  </si>
  <si>
    <t>58585000</t>
  </si>
  <si>
    <t>adhezní můstek pro savé i nesavé podklady</t>
  </si>
  <si>
    <t>kg</t>
  </si>
  <si>
    <t>32</t>
  </si>
  <si>
    <t>1127057179</t>
  </si>
  <si>
    <t>21,512*0,12075 'Přepočtené koeficientem množství</t>
  </si>
  <si>
    <t>998711111</t>
  </si>
  <si>
    <t>Přesun hmot pro izolace proti vodě, vlhkosti a plynům stanovený z hmotnosti přesunovaného materiálu vodorovná dopravní vzdálenost do 50 m s omezením mechanizace v objektech výšky do 6 m</t>
  </si>
  <si>
    <t>-68682050</t>
  </si>
  <si>
    <t>https://podminky.urs.cz/item/CS_URS_2025_01/998711111</t>
  </si>
  <si>
    <t>Úprava a napojení na stávající rozvody kanalizace dle PD</t>
  </si>
  <si>
    <t>-795060406</t>
  </si>
  <si>
    <t>Úprava a napojení na stávající rozvody vodovodu dle PD</t>
  </si>
  <si>
    <t>188074576</t>
  </si>
  <si>
    <t>725</t>
  </si>
  <si>
    <t>Zdravotechnika - zařizovací předměty</t>
  </si>
  <si>
    <t>725514913.R</t>
  </si>
  <si>
    <t>Montáž ohřevu vody</t>
  </si>
  <si>
    <t>-1694997688</t>
  </si>
  <si>
    <t>P</t>
  </si>
  <si>
    <t>Poznámka k položce:_x000d_
Specifikace dle PD</t>
  </si>
  <si>
    <t>6000050265</t>
  </si>
  <si>
    <t>Elektrický průtokový ohřívač s akumulací / bojler 5 l, tlakový, ohřev min. na 55 °C, příkov do 3,5 kW vč. příslušenství (např. pojistný ventil, regulátor tlaku)</t>
  </si>
  <si>
    <t>6283190</t>
  </si>
  <si>
    <t xml:space="preserve">Poznámka k položce:_x000d_
Vývod z pojistného ventilu bude napojen do dřezového sifonu_x000d_
</t>
  </si>
  <si>
    <t>998725111</t>
  </si>
  <si>
    <t>Přesun hmot pro zařizovací předměty stanovený z hmotnosti přesunovaného materiálu vodorovná dopravní vzdálenost do 50 m s omezením mechanizace v objektech výšky do 6 m</t>
  </si>
  <si>
    <t>-489916122</t>
  </si>
  <si>
    <t>https://podminky.urs.cz/item/CS_URS_2025_01/998725111</t>
  </si>
  <si>
    <t>Nové rozvody, úprava a napojení na stávající rozvody elektro vč. koncových prvků, světel a revize dle PD</t>
  </si>
  <si>
    <t>-1137942683</t>
  </si>
  <si>
    <t>Nové rozvody, úprava a napojení na stávající rozvody elektro - slaboproud vč. koncových prvků dle PD</t>
  </si>
  <si>
    <t>-1725158360</t>
  </si>
  <si>
    <t>766660002</t>
  </si>
  <si>
    <t>Montáž dveřních křídel dřevěných nebo plastových otevíravých do ocelové zárubně povrchově upravených jednokřídlových, šířky přes 800 mm</t>
  </si>
  <si>
    <t>1469497360</t>
  </si>
  <si>
    <t>https://podminky.urs.cz/item/CS_URS_2025_01/766660002</t>
  </si>
  <si>
    <t>DV01</t>
  </si>
  <si>
    <t>Dveře jednokřídlové 1000x1970 mm, specifikace dle PD</t>
  </si>
  <si>
    <t>-771812504</t>
  </si>
  <si>
    <t>23</t>
  </si>
  <si>
    <t>766660729</t>
  </si>
  <si>
    <t>Montáž dveřních doplňků dveřního kování interiérového štítku s klikou</t>
  </si>
  <si>
    <t>-1688979103</t>
  </si>
  <si>
    <t>https://podminky.urs.cz/item/CS_URS_2025_01/766660729</t>
  </si>
  <si>
    <t>24</t>
  </si>
  <si>
    <t>54914123</t>
  </si>
  <si>
    <t>kování rozetové klika/klika</t>
  </si>
  <si>
    <t>-1218345649</t>
  </si>
  <si>
    <t>25</t>
  </si>
  <si>
    <t>766660761</t>
  </si>
  <si>
    <t>Montáž dveřních doplňků dveřního kování bezpečnostního zámku</t>
  </si>
  <si>
    <t>287960255</t>
  </si>
  <si>
    <t>https://podminky.urs.cz/item/CS_URS_2025_01/766660761</t>
  </si>
  <si>
    <t>26</t>
  </si>
  <si>
    <t>54924010</t>
  </si>
  <si>
    <t>zámek zadlabací protipožární rozteč 90x55,5mm</t>
  </si>
  <si>
    <t>203614876</t>
  </si>
  <si>
    <t>27</t>
  </si>
  <si>
    <t>998766101</t>
  </si>
  <si>
    <t>Přesun hmot pro konstrukce truhlářské stanovený z hmotnosti přesunovaného materiálu vodorovná dopravní vzdálenost do 50 m základní v objektech výšky do 6 m</t>
  </si>
  <si>
    <t>-1070190388</t>
  </si>
  <si>
    <t>https://podminky.urs.cz/item/CS_URS_2025_01/998766101</t>
  </si>
  <si>
    <t>771</t>
  </si>
  <si>
    <t>Podlahy z dlaždic</t>
  </si>
  <si>
    <t>28</t>
  </si>
  <si>
    <t>771111011</t>
  </si>
  <si>
    <t>Příprava podkladu před provedením dlažby vysátí podlah</t>
  </si>
  <si>
    <t>-1194615693</t>
  </si>
  <si>
    <t>https://podminky.urs.cz/item/CS_URS_2025_01/771111011</t>
  </si>
  <si>
    <t>7,28*2,955</t>
  </si>
  <si>
    <t>29</t>
  </si>
  <si>
    <t>771121011</t>
  </si>
  <si>
    <t>Příprava podkladu před provedením dlažby nátěr penetrační na podlahu</t>
  </si>
  <si>
    <t>-2067648491</t>
  </si>
  <si>
    <t>https://podminky.urs.cz/item/CS_URS_2025_01/771121011</t>
  </si>
  <si>
    <t>30</t>
  </si>
  <si>
    <t>771151026</t>
  </si>
  <si>
    <t>Příprava podkladu před provedením dlažby samonivelační stěrka min. pevnosti 30 MPa, tloušťky přes 12 do 15 mm</t>
  </si>
  <si>
    <t>922471688</t>
  </si>
  <si>
    <t>https://podminky.urs.cz/item/CS_URS_2025_01/771151026</t>
  </si>
  <si>
    <t>31</t>
  </si>
  <si>
    <t>771473111</t>
  </si>
  <si>
    <t>Montáž soklů z dlaždic keramických lepených cementovým standardním lepidlem rovných, výšky do 65 mm</t>
  </si>
  <si>
    <t>-1603884719</t>
  </si>
  <si>
    <t>https://podminky.urs.cz/item/CS_URS_2025_01/771473111</t>
  </si>
  <si>
    <t>7,28*2,0+2,955*2,0</t>
  </si>
  <si>
    <t>59761174</t>
  </si>
  <si>
    <t>dlažba keramická slinutá mrazuvzdorná R11/B povrch reliéfní/matný tl do 10mm přes 9 do 12ks/m2</t>
  </si>
  <si>
    <t>938955067</t>
  </si>
  <si>
    <t>20,47*0,15 'Přepočtené koeficientem množství</t>
  </si>
  <si>
    <t>33</t>
  </si>
  <si>
    <t>771574415</t>
  </si>
  <si>
    <t>Montáž podlah z dlaždic keramických lepených cementovým flexibilním lepidlem hladkých, tloušťky do 10 mm přes 6 do 9 ks/m2</t>
  </si>
  <si>
    <t>292258057</t>
  </si>
  <si>
    <t>https://podminky.urs.cz/item/CS_URS_2025_01/771574415</t>
  </si>
  <si>
    <t>34</t>
  </si>
  <si>
    <t>-389996326</t>
  </si>
  <si>
    <t>21,512*1,1 'Přepočtené koeficientem množství</t>
  </si>
  <si>
    <t>35</t>
  </si>
  <si>
    <t>771591115</t>
  </si>
  <si>
    <t>Podlahy - dokončovací práce spárování silikonem</t>
  </si>
  <si>
    <t>-622183896</t>
  </si>
  <si>
    <t>https://podminky.urs.cz/item/CS_URS_2025_01/771591115</t>
  </si>
  <si>
    <t>36</t>
  </si>
  <si>
    <t>771591264</t>
  </si>
  <si>
    <t>Izolace podlahy pod dlažbu těsnícími izolačními pásy mezi podlahou a stěnu</t>
  </si>
  <si>
    <t>-1656475668</t>
  </si>
  <si>
    <t>https://podminky.urs.cz/item/CS_URS_2025_01/771591264</t>
  </si>
  <si>
    <t>37</t>
  </si>
  <si>
    <t>998771111</t>
  </si>
  <si>
    <t>Přesun hmot pro podlahy z dlaždic stanovený z hmotnosti přesunovaného materiálu vodorovná dopravní vzdálenost do 50 m s omezením mechanizace v objektech výšky do 6 m</t>
  </si>
  <si>
    <t>-672728654</t>
  </si>
  <si>
    <t>https://podminky.urs.cz/item/CS_URS_2025_01/998771111</t>
  </si>
  <si>
    <t>38</t>
  </si>
  <si>
    <t>783301401</t>
  </si>
  <si>
    <t>Příprava podkladu zámečnických konstrukcí před provedením nátěru ometení</t>
  </si>
  <si>
    <t>919087660</t>
  </si>
  <si>
    <t>https://podminky.urs.cz/item/CS_URS_2025_01/783301401</t>
  </si>
  <si>
    <t>Nový nátěr stávající zárubně</t>
  </si>
  <si>
    <t>39</t>
  </si>
  <si>
    <t>783315101</t>
  </si>
  <si>
    <t>Mezinátěr zámečnických konstrukcí jednonásobný syntetický standardní</t>
  </si>
  <si>
    <t>2118412866</t>
  </si>
  <si>
    <t>https://podminky.urs.cz/item/CS_URS_2025_01/783315101</t>
  </si>
  <si>
    <t>40</t>
  </si>
  <si>
    <t>783317101</t>
  </si>
  <si>
    <t>Krycí nátěr (email) zámečnických konstrukcí jednonásobný syntetický standardní</t>
  </si>
  <si>
    <t>-1469104595</t>
  </si>
  <si>
    <t>https://podminky.urs.cz/item/CS_URS_2025_01/783317101</t>
  </si>
  <si>
    <t>41</t>
  </si>
  <si>
    <t>784111001</t>
  </si>
  <si>
    <t>Oprášení (ometení) podkladu v místnostech výšky do 3,80 m</t>
  </si>
  <si>
    <t>-1290515125</t>
  </si>
  <si>
    <t>https://podminky.urs.cz/item/CS_URS_2025_01/784111001</t>
  </si>
  <si>
    <t>(3,54+3,64+2,955+1,24+1,37+1,03+1,27+1,37+0,9+2,95+0,1+0,1)*3,84</t>
  </si>
  <si>
    <t>3,25*(3,54+3,64+0,1)</t>
  </si>
  <si>
    <t>42</t>
  </si>
  <si>
    <t>784181101</t>
  </si>
  <si>
    <t>Penetrace podkladu jednonásobná základní akrylátová bezbarvá v místnostech výšky do 3,80 m</t>
  </si>
  <si>
    <t>-1505236665</t>
  </si>
  <si>
    <t>https://podminky.urs.cz/item/CS_URS_2025_01/784181101</t>
  </si>
  <si>
    <t>43</t>
  </si>
  <si>
    <t>784211101</t>
  </si>
  <si>
    <t>Malby z malířských směsí oděruvzdorných za mokra dvojnásobné, bílé za mokra oděruvzdorné výborně v místnostech výšky do 3,80 m</t>
  </si>
  <si>
    <t>1521382185</t>
  </si>
  <si>
    <t>https://podminky.urs.cz/item/CS_URS_2025_01/784211101</t>
  </si>
  <si>
    <t>HZS</t>
  </si>
  <si>
    <t>Hodinové zúčtovací sazby</t>
  </si>
  <si>
    <t>44</t>
  </si>
  <si>
    <t>HZS2491</t>
  </si>
  <si>
    <t>Hodinové zúčtovací sazby profesí PSV zednické výpomoci a pomocné práce PSV dělník zednických výpomocí</t>
  </si>
  <si>
    <t>hod</t>
  </si>
  <si>
    <t>512</t>
  </si>
  <si>
    <t>-1551079869</t>
  </si>
  <si>
    <t>https://podminky.urs.cz/item/CS_URS_2025_01/HZS2491</t>
  </si>
  <si>
    <t>03 - Bourání suterén</t>
  </si>
  <si>
    <t xml:space="preserve">    767 - Konstrukce zámečnické</t>
  </si>
  <si>
    <t>962081141</t>
  </si>
  <si>
    <t>Bourání příček nebo přizdívek ze skleněných tvárnic, tl. přes 100 do 150 mm</t>
  </si>
  <si>
    <t>646034168</t>
  </si>
  <si>
    <t>https://podminky.urs.cz/item/CS_URS_2025_01/962081141</t>
  </si>
  <si>
    <t>Vybourání oken z Luxfer</t>
  </si>
  <si>
    <t>1,28*0,63*2,0</t>
  </si>
  <si>
    <t>1495417763</t>
  </si>
  <si>
    <t>Suterén</t>
  </si>
  <si>
    <t>28,37</t>
  </si>
  <si>
    <t>977151118</t>
  </si>
  <si>
    <t>Jádrové vrty diamantovými korunkami do stavebních materiálů (železobetonu, betonu, cihel, obkladů, dlažeb, kamene) průměru přes 90 do 100 mm</t>
  </si>
  <si>
    <t>-582629263</t>
  </si>
  <si>
    <t>https://podminky.urs.cz/item/CS_URS_2025_01/977151118</t>
  </si>
  <si>
    <t>Prostupy pro TZB</t>
  </si>
  <si>
    <t>2,0</t>
  </si>
  <si>
    <t>-1617752067</t>
  </si>
  <si>
    <t>65,0</t>
  </si>
  <si>
    <t>1890470820</t>
  </si>
  <si>
    <t>39853601</t>
  </si>
  <si>
    <t>-202565221</t>
  </si>
  <si>
    <t>-759647878</t>
  </si>
  <si>
    <t>1,559*9 'Přepočtené koeficientem množství</t>
  </si>
  <si>
    <t>-914130670</t>
  </si>
  <si>
    <t>1,599-0,25</t>
  </si>
  <si>
    <t>1782862176</t>
  </si>
  <si>
    <t>-2064674441</t>
  </si>
  <si>
    <t>2085757531</t>
  </si>
  <si>
    <t>1511865702</t>
  </si>
  <si>
    <t>476097787</t>
  </si>
  <si>
    <t>937697465</t>
  </si>
  <si>
    <t>766691811</t>
  </si>
  <si>
    <t>Demontáž parapetních desek šířky do 300 mm</t>
  </si>
  <si>
    <t>510129671</t>
  </si>
  <si>
    <t>https://podminky.urs.cz/item/CS_URS_2025_01/766691811</t>
  </si>
  <si>
    <t>1,28*2,0</t>
  </si>
  <si>
    <t>34593638</t>
  </si>
  <si>
    <t>767</t>
  </si>
  <si>
    <t>Konstrukce zámečnické</t>
  </si>
  <si>
    <t>767661811</t>
  </si>
  <si>
    <t>Demontáž mříží pevných nebo otevíravých</t>
  </si>
  <si>
    <t>122740378</t>
  </si>
  <si>
    <t>https://podminky.urs.cz/item/CS_URS_2025_01/767661811</t>
  </si>
  <si>
    <t>771573810</t>
  </si>
  <si>
    <t>Demontáž podlah z dlaždic keramických lepených</t>
  </si>
  <si>
    <t>-560223891</t>
  </si>
  <si>
    <t>https://podminky.urs.cz/item/CS_URS_2025_01/771573810</t>
  </si>
  <si>
    <t>299395125</t>
  </si>
  <si>
    <t>0,15*(2,0*2,0+0,9)</t>
  </si>
  <si>
    <t>501413623</t>
  </si>
  <si>
    <t>11,96*2,0+6,42*2,25*2,0</t>
  </si>
  <si>
    <t>5,097*6,42-2,4*1,445</t>
  </si>
  <si>
    <t>04 - Nové konstrukce suterén</t>
  </si>
  <si>
    <t xml:space="preserve">    763 - Konstrukce suché výstavby</t>
  </si>
  <si>
    <t xml:space="preserve">    764 - Konstrukce klempířské</t>
  </si>
  <si>
    <t>303011349</t>
  </si>
  <si>
    <t>612325302</t>
  </si>
  <si>
    <t>Vápenocementová omítka ostění nebo nadpraží štuková dvouvrstvá</t>
  </si>
  <si>
    <t>-756140867</t>
  </si>
  <si>
    <t>https://podminky.urs.cz/item/CS_URS_2025_01/612325302</t>
  </si>
  <si>
    <t xml:space="preserve">Vyspravení po montáži oken </t>
  </si>
  <si>
    <t>(1,28+0,63*2,0)*0,25*2,0</t>
  </si>
  <si>
    <t>612325416</t>
  </si>
  <si>
    <t>Oprava vápenocementové omítky vnitřních ploch hladké, tl. do 20 mm, s celoplošným přeštukováním, tl. štuku do 3 mm stěn, v rozsahu opravované plochy do 10%</t>
  </si>
  <si>
    <t>-959798843</t>
  </si>
  <si>
    <t>https://podminky.urs.cz/item/CS_URS_2025_01/612325416</t>
  </si>
  <si>
    <t>622326359</t>
  </si>
  <si>
    <t>Oprava vápenocementové omítky s celoplošným přeštukováním vnějších ploch stupně členitosti 2, v rozsahu opravované plochy přes 80 do 100%</t>
  </si>
  <si>
    <t>-672221188</t>
  </si>
  <si>
    <t>https://podminky.urs.cz/item/CS_URS_2025_01/622326359</t>
  </si>
  <si>
    <t>642942111</t>
  </si>
  <si>
    <t>Osazování zárubní nebo rámů kovových dveřních lisovaných nebo z úhelníků bez dveřních křídel na cementovou maltu, plochy otvoru do 2,5 m2</t>
  </si>
  <si>
    <t>-963646236</t>
  </si>
  <si>
    <t>https://podminky.urs.cz/item/CS_URS_2025_01/642942111</t>
  </si>
  <si>
    <t>55331488</t>
  </si>
  <si>
    <t>zárubeň jednokřídlá ocelová pro zdění tl stěny 110-150mm rozměru 900/1970, 2100mm</t>
  </si>
  <si>
    <t>-932558360</t>
  </si>
  <si>
    <t>-473422503</t>
  </si>
  <si>
    <t>-711469528</t>
  </si>
  <si>
    <t>Suterén - průběžný a finální úklid</t>
  </si>
  <si>
    <t>-633003069</t>
  </si>
  <si>
    <t>-380935055</t>
  </si>
  <si>
    <t>-924551127</t>
  </si>
  <si>
    <t>202013364</t>
  </si>
  <si>
    <t>-2103301586</t>
  </si>
  <si>
    <t>28,37*0,12075 'Přepočtené koeficientem množství</t>
  </si>
  <si>
    <t>1533372607</t>
  </si>
  <si>
    <t xml:space="preserve">Úprava a napojení na stávající rozvody kanalizace </t>
  </si>
  <si>
    <t>1142744429</t>
  </si>
  <si>
    <t>721002.R</t>
  </si>
  <si>
    <t>Napojovací šachta</t>
  </si>
  <si>
    <t>-938025280</t>
  </si>
  <si>
    <t>721003.R</t>
  </si>
  <si>
    <t>Nové rozvody kanalizace, potrubí HT vč. vyústek dle PD</t>
  </si>
  <si>
    <t>473937731</t>
  </si>
  <si>
    <t>Úprava a napojení na stávající rozvody vodovodu</t>
  </si>
  <si>
    <t>-250748</t>
  </si>
  <si>
    <t>722002.R</t>
  </si>
  <si>
    <t>Nové rozvody vodovodu, potrubí PPr opatřeno izolační vrstvou, vč. vyústek a uzávěrů dle PD</t>
  </si>
  <si>
    <t>-1452099358</t>
  </si>
  <si>
    <t>-254677302</t>
  </si>
  <si>
    <t>Elektrický průtokový ohřívač s akumulací / bojler 10 l, tlakový, ohřev min. na 55 °C, příkov do 3,5 kW vč. příslušenství (např. pojistný ventil, regulátor tlaku)</t>
  </si>
  <si>
    <t>-1024572245</t>
  </si>
  <si>
    <t>Poznámka k položce:_x000d_
Vývod z pojistného ventilu bude napojen do dřezového sifonu</t>
  </si>
  <si>
    <t>1888803453</t>
  </si>
  <si>
    <t>Nové rozvody, úprava a napojení na stávající rozvody elektro vč. koncových prvků, světel, nové rozvodnice a revize</t>
  </si>
  <si>
    <t>-1310238335</t>
  </si>
  <si>
    <t>Nové rozvody, úprava a napojení na stávající rozvody elektro - slaboproud vč. koncových prvků</t>
  </si>
  <si>
    <t>258994566</t>
  </si>
  <si>
    <t>763</t>
  </si>
  <si>
    <t>Konstrukce suché výstavby</t>
  </si>
  <si>
    <t>763111314</t>
  </si>
  <si>
    <t>Příčka ze sádrokartonových desek s nosnou konstrukcí z jednoduchých ocelových profilů UW, CW jednoduše opláštěná deskou standardní A tl. 12,5 mm, příčka tl. 100 mm, profil 75, s izolací, EI 30, Rw do 45 dB</t>
  </si>
  <si>
    <t>-1403690116</t>
  </si>
  <si>
    <t>https://podminky.urs.cz/item/CS_URS_2025_01/763111314</t>
  </si>
  <si>
    <t xml:space="preserve">Vyplnění otvoru SDK konstrukcí </t>
  </si>
  <si>
    <t>1,16*2,0</t>
  </si>
  <si>
    <t>998763321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</si>
  <si>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do 6 m</t>
  </si>
  <si>
    <t>352980348</t>
  </si>
  <si>
    <t>https://podminky.urs.cz/item/CS_URS_2025_01/998763321</t>
  </si>
  <si>
    <t>764</t>
  </si>
  <si>
    <t>Konstrukce klempířské</t>
  </si>
  <si>
    <t>764216604</t>
  </si>
  <si>
    <t>Oplechování parapetů z pozinkovaného plechu s povrchovou úpravou rovných mechanicky kotvené, bez rohů rš 330 mm</t>
  </si>
  <si>
    <t>-1379738155</t>
  </si>
  <si>
    <t>https://podminky.urs.cz/item/CS_URS_2025_01/764216604</t>
  </si>
  <si>
    <t>998764111</t>
  </si>
  <si>
    <t>Přesun hmot pro konstrukce klempířské stanovený z hmotnosti přesunovaného materiálu vodorovná dopravní vzdálenost do 50 m s omezením mechanizace v objektech výšky do 6 m</t>
  </si>
  <si>
    <t>1938123155</t>
  </si>
  <si>
    <t>https://podminky.urs.cz/item/CS_URS_2025_01/998764111</t>
  </si>
  <si>
    <t>766622216</t>
  </si>
  <si>
    <t>Montáž oken plastových plochy do 1 m2 včetně montáže rámu otevíravých do zdiva</t>
  </si>
  <si>
    <t>-1668392729</t>
  </si>
  <si>
    <t>https://podminky.urs.cz/item/CS_URS_2025_01/766622216</t>
  </si>
  <si>
    <t>61140050</t>
  </si>
  <si>
    <t>okno plastové otevíravé/sklopné trojsklo do plochy 1m2</t>
  </si>
  <si>
    <t>506346317</t>
  </si>
  <si>
    <t>-1751247064</t>
  </si>
  <si>
    <t>Dveře jednokřídlové 900x1970 mm, specifikace dle PD</t>
  </si>
  <si>
    <t>1548473474</t>
  </si>
  <si>
    <t>-1347403103</t>
  </si>
  <si>
    <t>369616429</t>
  </si>
  <si>
    <t>-2033504842</t>
  </si>
  <si>
    <t>-1191953479</t>
  </si>
  <si>
    <t>766694116</t>
  </si>
  <si>
    <t>Montáž ostatních truhlářských konstrukcí parapetních desek dřevěných nebo plastových šířky do 300 mm</t>
  </si>
  <si>
    <t>-1075224595</t>
  </si>
  <si>
    <t>https://podminky.urs.cz/item/CS_URS_2025_01/766694116</t>
  </si>
  <si>
    <t>60794102</t>
  </si>
  <si>
    <t>parapet dřevotřískový vnitřní povrch laminátový š 260mm</t>
  </si>
  <si>
    <t>-1201335410</t>
  </si>
  <si>
    <t>60794121</t>
  </si>
  <si>
    <t>koncovka PVC k parapetním dřevotřískovým deskám 600mm</t>
  </si>
  <si>
    <t>1055923700</t>
  </si>
  <si>
    <t>-391669082</t>
  </si>
  <si>
    <t>164981222</t>
  </si>
  <si>
    <t>41473489</t>
  </si>
  <si>
    <t>-1470724358</t>
  </si>
  <si>
    <t>-1397789260</t>
  </si>
  <si>
    <t>4,96+4,975+2,4+0,6+1,28+0,505+6,42</t>
  </si>
  <si>
    <t>45</t>
  </si>
  <si>
    <t>-1368248987</t>
  </si>
  <si>
    <t>21,14*0,15 'Přepočtené koeficientem množství</t>
  </si>
  <si>
    <t>46</t>
  </si>
  <si>
    <t>-61606776</t>
  </si>
  <si>
    <t>47</t>
  </si>
  <si>
    <t>-1317552363</t>
  </si>
  <si>
    <t>28,37*1,1 'Přepočtené koeficientem množství</t>
  </si>
  <si>
    <t>48</t>
  </si>
  <si>
    <t>1195971288</t>
  </si>
  <si>
    <t>49</t>
  </si>
  <si>
    <t>1981993717</t>
  </si>
  <si>
    <t>50</t>
  </si>
  <si>
    <t>-1828563434</t>
  </si>
  <si>
    <t>51</t>
  </si>
  <si>
    <t>1908101934</t>
  </si>
  <si>
    <t>0,15*(2,0*2,0+9,0)</t>
  </si>
  <si>
    <t>52</t>
  </si>
  <si>
    <t>388682211</t>
  </si>
  <si>
    <t>53</t>
  </si>
  <si>
    <t>-410897206</t>
  </si>
  <si>
    <t>54</t>
  </si>
  <si>
    <t>-1254417242</t>
  </si>
  <si>
    <t>55</t>
  </si>
  <si>
    <t>-487502312</t>
  </si>
  <si>
    <t>56</t>
  </si>
  <si>
    <t>506692197</t>
  </si>
  <si>
    <t>57</t>
  </si>
  <si>
    <t>-1975161985</t>
  </si>
  <si>
    <t>05 - Chodba</t>
  </si>
  <si>
    <t>612325111</t>
  </si>
  <si>
    <t>Vápenocementová omítka rýh hladká, ve stěnách, šířky rýhy do 150 mm</t>
  </si>
  <si>
    <t>-238404162</t>
  </si>
  <si>
    <t>https://podminky.urs.cz/item/CS_URS_2025_01/612325111</t>
  </si>
  <si>
    <t>Vyspravení po drážkách TZB, předpoklad dle PD, bude upřesno dle skut. stavu</t>
  </si>
  <si>
    <t>30,0*0,5</t>
  </si>
  <si>
    <t>-1967346951</t>
  </si>
  <si>
    <t>-1850854852</t>
  </si>
  <si>
    <t>Chodba - průběžný a finální úklid</t>
  </si>
  <si>
    <t>974031133</t>
  </si>
  <si>
    <t>Vysekání rýh ve zdivu cihelném na maltu vápennou nebo vápenocementovou do hl. 50 mm a šířky do 100 mm</t>
  </si>
  <si>
    <t>-1813213677</t>
  </si>
  <si>
    <t>https://podminky.urs.cz/item/CS_URS_2025_01/974031133</t>
  </si>
  <si>
    <t>Předpoklad dle PD, bude upřesno dle skut. stavu</t>
  </si>
  <si>
    <t>30,0</t>
  </si>
  <si>
    <t>-196339149</t>
  </si>
  <si>
    <t>-1173804884</t>
  </si>
  <si>
    <t>-1430348779</t>
  </si>
  <si>
    <t>1006167414</t>
  </si>
  <si>
    <t>0,27*9 'Přepočtené koeficientem množství</t>
  </si>
  <si>
    <t>1377582810</t>
  </si>
  <si>
    <t>Nové rozvody, úprava a napojení na stávající rozvody elektro vč. revize, dle PD</t>
  </si>
  <si>
    <t>1195500944</t>
  </si>
  <si>
    <t>-1342926849</t>
  </si>
  <si>
    <t>100,0</t>
  </si>
  <si>
    <t>675320808</t>
  </si>
  <si>
    <t>1624495672</t>
  </si>
  <si>
    <t>-268810152</t>
  </si>
  <si>
    <t>06 - Zařizovací prvky a materiály</t>
  </si>
  <si>
    <t>PSV - PSV</t>
  </si>
  <si>
    <t xml:space="preserve">    D1 - Ostatní prvky - Kabinet č. 10</t>
  </si>
  <si>
    <t xml:space="preserve">    D2 - Ostatní prvky - Suterén</t>
  </si>
  <si>
    <t>D1</t>
  </si>
  <si>
    <t>Ostatní prvky - Kabinet č. 10</t>
  </si>
  <si>
    <t>K1</t>
  </si>
  <si>
    <t>D+M Kuchyně kabinet č. 10 dle PD</t>
  </si>
  <si>
    <t>598190340</t>
  </si>
  <si>
    <t>O1</t>
  </si>
  <si>
    <t>D+M Kancelářský stůl dle PD</t>
  </si>
  <si>
    <t>-1988398851</t>
  </si>
  <si>
    <t xml:space="preserve">Poznámka k položce:_x000d_
bílá lamino deska, kovová podnož v šedé barvě (1000x800x750 mm)_x000d_
_x000d_
</t>
  </si>
  <si>
    <t>O2</t>
  </si>
  <si>
    <t>D+M Police dle PD</t>
  </si>
  <si>
    <t>1009786507</t>
  </si>
  <si>
    <t xml:space="preserve">Poznámka k položce:_x000d_
truhlářský výrobek, lamino v dekoru dřeva (2800x1350x350 mm)_x000d_
</t>
  </si>
  <si>
    <t>O3</t>
  </si>
  <si>
    <t>565037502</t>
  </si>
  <si>
    <t xml:space="preserve">Poznámka k položce:_x000d_
bílá lamino deska, kovová podnož v šedé barvě (2000x800x750 mm)_x000d_
_x000d_
</t>
  </si>
  <si>
    <t>O4</t>
  </si>
  <si>
    <t>D+M Skříň dle PD</t>
  </si>
  <si>
    <t>2074433445</t>
  </si>
  <si>
    <t xml:space="preserve">Poznámka k položce:_x000d_
bílá lamino deska na korpus, lamino deska na dvířka (dřevodekor)_x000d_
_x000d_
_x000d_
</t>
  </si>
  <si>
    <t>O5</t>
  </si>
  <si>
    <t>D+M Pohovka dle PD</t>
  </si>
  <si>
    <t>501049497</t>
  </si>
  <si>
    <t xml:space="preserve">Poznámka k položce:_x000d_
_x000d_
_x000d_
_x000d_
</t>
  </si>
  <si>
    <t>O6</t>
  </si>
  <si>
    <t>D+M Kancelářská židle dle PD</t>
  </si>
  <si>
    <t>518899904</t>
  </si>
  <si>
    <t>O7</t>
  </si>
  <si>
    <t>D+M Židle dle PD</t>
  </si>
  <si>
    <t>-321533351</t>
  </si>
  <si>
    <t>D2</t>
  </si>
  <si>
    <t>Ostatní prvky - Suterén</t>
  </si>
  <si>
    <t>K2</t>
  </si>
  <si>
    <t>D+M Kuchyně suterén dle PD</t>
  </si>
  <si>
    <t>-1261481684</t>
  </si>
  <si>
    <t>O5.1</t>
  </si>
  <si>
    <t>1070948186</t>
  </si>
  <si>
    <t>O3.1</t>
  </si>
  <si>
    <t>-1959814267</t>
  </si>
  <si>
    <t>O7.1</t>
  </si>
  <si>
    <t>-540494273</t>
  </si>
  <si>
    <t>O8</t>
  </si>
  <si>
    <t>D+M Skříňka dle PD</t>
  </si>
  <si>
    <t>1151088366</t>
  </si>
  <si>
    <t xml:space="preserve">Poznámka k položce:_x000d_
Ozn. 10_x000d_
_x000d_
_x000d_
</t>
  </si>
  <si>
    <t>07 - VRN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</si>
  <si>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</si>
  <si>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</si>
  <si>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</si>
  <si>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</si>
  <si>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</si>
  <si>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</si>
  <si>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</si>
  <si>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</si>
  <si>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</si>
  <si>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</si>
  <si>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</si>
  <si>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</si>
  <si>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649646367</t>
  </si>
  <si>
    <t>https://podminky.urs.cz/item/CS_URS_2025_01/013254000</t>
  </si>
  <si>
    <t>013294000</t>
  </si>
  <si>
    <t>Ostatní dokumentace stavby</t>
  </si>
  <si>
    <t>1610171705</t>
  </si>
  <si>
    <t>https://podminky.urs.cz/item/CS_URS_2025_01/013294000</t>
  </si>
  <si>
    <t>VRN2</t>
  </si>
  <si>
    <t>Příprava staveniště</t>
  </si>
  <si>
    <t>020001000</t>
  </si>
  <si>
    <t>1720087896</t>
  </si>
  <si>
    <t>https://podminky.urs.cz/item/CS_URS_2025_01/020001000</t>
  </si>
  <si>
    <t xml:space="preserve">Poznámka k položce:_x000d_
Přípravné práce pro zahájení stavby, ochrana přístupových cest před poškozením, různé ochrané prvky proti prachu a znečištění. </t>
  </si>
  <si>
    <t>VRN3</t>
  </si>
  <si>
    <t>Zařízení staveniště</t>
  </si>
  <si>
    <t>030001000</t>
  </si>
  <si>
    <t>-1480098005</t>
  </si>
  <si>
    <t>https://podminky.urs.cz/item/CS_URS_2025_01/030001000</t>
  </si>
  <si>
    <t>031303000</t>
  </si>
  <si>
    <t>Náklady na zábor</t>
  </si>
  <si>
    <t>-913466052</t>
  </si>
  <si>
    <t>https://podminky.urs.cz/item/CS_URS_2025_01/031303000</t>
  </si>
  <si>
    <t>VRN4</t>
  </si>
  <si>
    <t>Inženýrská činnost</t>
  </si>
  <si>
    <t>045002000</t>
  </si>
  <si>
    <t>Kompletační a koordinační činnost</t>
  </si>
  <si>
    <t>786945432</t>
  </si>
  <si>
    <t>https://podminky.urs.cz/item/CS_URS_2025_01/045002000</t>
  </si>
  <si>
    <t>VRN7</t>
  </si>
  <si>
    <t>Provozní vlivy</t>
  </si>
  <si>
    <t>070001000</t>
  </si>
  <si>
    <t>-633418617</t>
  </si>
  <si>
    <t>https://podminky.urs.cz/item/CS_URS_2025_01/070001000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</si>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</sst>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62031011" TargetMode="External" /><Relationship Id="rId2" Type="http://schemas.openxmlformats.org/officeDocument/2006/relationships/hyperlink" Target="https://podminky.urs.cz/item/CS_URS_2025_01/965046111" TargetMode="External" /><Relationship Id="rId3" Type="http://schemas.openxmlformats.org/officeDocument/2006/relationships/hyperlink" Target="https://podminky.urs.cz/item/CS_URS_2025_01/968072455" TargetMode="External" /><Relationship Id="rId4" Type="http://schemas.openxmlformats.org/officeDocument/2006/relationships/hyperlink" Target="https://podminky.urs.cz/item/CS_URS_2025_01/977332122" TargetMode="External" /><Relationship Id="rId5" Type="http://schemas.openxmlformats.org/officeDocument/2006/relationships/hyperlink" Target="https://podminky.urs.cz/item/CS_URS_2025_01/997013111" TargetMode="External" /><Relationship Id="rId6" Type="http://schemas.openxmlformats.org/officeDocument/2006/relationships/hyperlink" Target="https://podminky.urs.cz/item/CS_URS_2025_01/997013219" TargetMode="External" /><Relationship Id="rId7" Type="http://schemas.openxmlformats.org/officeDocument/2006/relationships/hyperlink" Target="https://podminky.urs.cz/item/CS_URS_2025_01/997013501" TargetMode="External" /><Relationship Id="rId8" Type="http://schemas.openxmlformats.org/officeDocument/2006/relationships/hyperlink" Target="https://podminky.urs.cz/item/CS_URS_2025_01/997013509" TargetMode="External" /><Relationship Id="rId9" Type="http://schemas.openxmlformats.org/officeDocument/2006/relationships/hyperlink" Target="https://podminky.urs.cz/item/CS_URS_2025_01/997013609" TargetMode="External" /><Relationship Id="rId10" Type="http://schemas.openxmlformats.org/officeDocument/2006/relationships/hyperlink" Target="https://podminky.urs.cz/item/CS_URS_2025_01/997013635" TargetMode="External" /><Relationship Id="rId11" Type="http://schemas.openxmlformats.org/officeDocument/2006/relationships/hyperlink" Target="https://podminky.urs.cz/item/CS_URS_2025_01/766691914" TargetMode="External" /><Relationship Id="rId12" Type="http://schemas.openxmlformats.org/officeDocument/2006/relationships/hyperlink" Target="https://podminky.urs.cz/item/CS_URS_2025_01/766812820" TargetMode="External" /><Relationship Id="rId13" Type="http://schemas.openxmlformats.org/officeDocument/2006/relationships/hyperlink" Target="https://podminky.urs.cz/item/CS_URS_2025_01/775511800" TargetMode="External" /><Relationship Id="rId14" Type="http://schemas.openxmlformats.org/officeDocument/2006/relationships/hyperlink" Target="https://podminky.urs.cz/item/CS_URS_2025_01/776201811" TargetMode="External" /><Relationship Id="rId15" Type="http://schemas.openxmlformats.org/officeDocument/2006/relationships/hyperlink" Target="https://podminky.urs.cz/item/CS_URS_2025_01/781473810" TargetMode="External" /><Relationship Id="rId16" Type="http://schemas.openxmlformats.org/officeDocument/2006/relationships/hyperlink" Target="https://podminky.urs.cz/item/CS_URS_2025_01/783306801" TargetMode="External" /><Relationship Id="rId17" Type="http://schemas.openxmlformats.org/officeDocument/2006/relationships/hyperlink" Target="https://podminky.urs.cz/item/CS_URS_2025_01/784121003" TargetMode="External" /><Relationship Id="rId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1325121" TargetMode="External" /><Relationship Id="rId2" Type="http://schemas.openxmlformats.org/officeDocument/2006/relationships/hyperlink" Target="https://podminky.urs.cz/item/CS_URS_2025_01/611325416" TargetMode="External" /><Relationship Id="rId3" Type="http://schemas.openxmlformats.org/officeDocument/2006/relationships/hyperlink" Target="https://podminky.urs.cz/item/CS_URS_2025_01/612325121" TargetMode="External" /><Relationship Id="rId4" Type="http://schemas.openxmlformats.org/officeDocument/2006/relationships/hyperlink" Target="https://podminky.urs.cz/item/CS_URS_2025_01/612325417" TargetMode="External" /><Relationship Id="rId5" Type="http://schemas.openxmlformats.org/officeDocument/2006/relationships/hyperlink" Target="https://podminky.urs.cz/item/CS_URS_2025_01/631312141" TargetMode="External" /><Relationship Id="rId6" Type="http://schemas.openxmlformats.org/officeDocument/2006/relationships/hyperlink" Target="https://podminky.urs.cz/item/CS_URS_2025_01/949101111" TargetMode="External" /><Relationship Id="rId7" Type="http://schemas.openxmlformats.org/officeDocument/2006/relationships/hyperlink" Target="https://podminky.urs.cz/item/CS_URS_2025_01/952901111" TargetMode="External" /><Relationship Id="rId8" Type="http://schemas.openxmlformats.org/officeDocument/2006/relationships/hyperlink" Target="https://podminky.urs.cz/item/CS_URS_2025_01/953943211" TargetMode="External" /><Relationship Id="rId9" Type="http://schemas.openxmlformats.org/officeDocument/2006/relationships/hyperlink" Target="https://podminky.urs.cz/item/CS_URS_2025_01/998011008" TargetMode="External" /><Relationship Id="rId10" Type="http://schemas.openxmlformats.org/officeDocument/2006/relationships/hyperlink" Target="https://podminky.urs.cz/item/CS_URS_2025_01/711191001" TargetMode="External" /><Relationship Id="rId11" Type="http://schemas.openxmlformats.org/officeDocument/2006/relationships/hyperlink" Target="https://podminky.urs.cz/item/CS_URS_2025_01/998711111" TargetMode="External" /><Relationship Id="rId12" Type="http://schemas.openxmlformats.org/officeDocument/2006/relationships/hyperlink" Target="https://podminky.urs.cz/item/CS_URS_2025_01/998725111" TargetMode="External" /><Relationship Id="rId13" Type="http://schemas.openxmlformats.org/officeDocument/2006/relationships/hyperlink" Target="https://podminky.urs.cz/item/CS_URS_2025_01/766660002" TargetMode="External" /><Relationship Id="rId14" Type="http://schemas.openxmlformats.org/officeDocument/2006/relationships/hyperlink" Target="https://podminky.urs.cz/item/CS_URS_2025_01/766660729" TargetMode="External" /><Relationship Id="rId15" Type="http://schemas.openxmlformats.org/officeDocument/2006/relationships/hyperlink" Target="https://podminky.urs.cz/item/CS_URS_2025_01/766660761" TargetMode="External" /><Relationship Id="rId16" Type="http://schemas.openxmlformats.org/officeDocument/2006/relationships/hyperlink" Target="https://podminky.urs.cz/item/CS_URS_2025_01/998766101" TargetMode="External" /><Relationship Id="rId17" Type="http://schemas.openxmlformats.org/officeDocument/2006/relationships/hyperlink" Target="https://podminky.urs.cz/item/CS_URS_2025_01/771111011" TargetMode="External" /><Relationship Id="rId18" Type="http://schemas.openxmlformats.org/officeDocument/2006/relationships/hyperlink" Target="https://podminky.urs.cz/item/CS_URS_2025_01/771121011" TargetMode="External" /><Relationship Id="rId19" Type="http://schemas.openxmlformats.org/officeDocument/2006/relationships/hyperlink" Target="https://podminky.urs.cz/item/CS_URS_2025_01/771151026" TargetMode="External" /><Relationship Id="rId20" Type="http://schemas.openxmlformats.org/officeDocument/2006/relationships/hyperlink" Target="https://podminky.urs.cz/item/CS_URS_2025_01/771473111" TargetMode="External" /><Relationship Id="rId21" Type="http://schemas.openxmlformats.org/officeDocument/2006/relationships/hyperlink" Target="https://podminky.urs.cz/item/CS_URS_2025_01/771574415" TargetMode="External" /><Relationship Id="rId22" Type="http://schemas.openxmlformats.org/officeDocument/2006/relationships/hyperlink" Target="https://podminky.urs.cz/item/CS_URS_2025_01/771591115" TargetMode="External" /><Relationship Id="rId23" Type="http://schemas.openxmlformats.org/officeDocument/2006/relationships/hyperlink" Target="https://podminky.urs.cz/item/CS_URS_2025_01/771591264" TargetMode="External" /><Relationship Id="rId24" Type="http://schemas.openxmlformats.org/officeDocument/2006/relationships/hyperlink" Target="https://podminky.urs.cz/item/CS_URS_2025_01/998771111" TargetMode="External" /><Relationship Id="rId25" Type="http://schemas.openxmlformats.org/officeDocument/2006/relationships/hyperlink" Target="https://podminky.urs.cz/item/CS_URS_2025_01/783301401" TargetMode="External" /><Relationship Id="rId26" Type="http://schemas.openxmlformats.org/officeDocument/2006/relationships/hyperlink" Target="https://podminky.urs.cz/item/CS_URS_2025_01/783315101" TargetMode="External" /><Relationship Id="rId27" Type="http://schemas.openxmlformats.org/officeDocument/2006/relationships/hyperlink" Target="https://podminky.urs.cz/item/CS_URS_2025_01/783317101" TargetMode="External" /><Relationship Id="rId28" Type="http://schemas.openxmlformats.org/officeDocument/2006/relationships/hyperlink" Target="https://podminky.urs.cz/item/CS_URS_2025_01/784111001" TargetMode="External" /><Relationship Id="rId29" Type="http://schemas.openxmlformats.org/officeDocument/2006/relationships/hyperlink" Target="https://podminky.urs.cz/item/CS_URS_2025_01/784181101" TargetMode="External" /><Relationship Id="rId30" Type="http://schemas.openxmlformats.org/officeDocument/2006/relationships/hyperlink" Target="https://podminky.urs.cz/item/CS_URS_2025_01/784211101" TargetMode="External" /><Relationship Id="rId31" Type="http://schemas.openxmlformats.org/officeDocument/2006/relationships/hyperlink" Target="https://podminky.urs.cz/item/CS_URS_2025_01/HZS2491" TargetMode="External" /><Relationship Id="rId3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62081141" TargetMode="External" /><Relationship Id="rId2" Type="http://schemas.openxmlformats.org/officeDocument/2006/relationships/hyperlink" Target="https://podminky.urs.cz/item/CS_URS_2025_01/965046111" TargetMode="External" /><Relationship Id="rId3" Type="http://schemas.openxmlformats.org/officeDocument/2006/relationships/hyperlink" Target="https://podminky.urs.cz/item/CS_URS_2025_01/977151118" TargetMode="External" /><Relationship Id="rId4" Type="http://schemas.openxmlformats.org/officeDocument/2006/relationships/hyperlink" Target="https://podminky.urs.cz/item/CS_URS_2025_01/977332122" TargetMode="External" /><Relationship Id="rId5" Type="http://schemas.openxmlformats.org/officeDocument/2006/relationships/hyperlink" Target="https://podminky.urs.cz/item/CS_URS_2025_01/997013111" TargetMode="External" /><Relationship Id="rId6" Type="http://schemas.openxmlformats.org/officeDocument/2006/relationships/hyperlink" Target="https://podminky.urs.cz/item/CS_URS_2025_01/997013219" TargetMode="External" /><Relationship Id="rId7" Type="http://schemas.openxmlformats.org/officeDocument/2006/relationships/hyperlink" Target="https://podminky.urs.cz/item/CS_URS_2025_01/997013501" TargetMode="External" /><Relationship Id="rId8" Type="http://schemas.openxmlformats.org/officeDocument/2006/relationships/hyperlink" Target="https://podminky.urs.cz/item/CS_URS_2025_01/997013509" TargetMode="External" /><Relationship Id="rId9" Type="http://schemas.openxmlformats.org/officeDocument/2006/relationships/hyperlink" Target="https://podminky.urs.cz/item/CS_URS_2025_01/997013609" TargetMode="External" /><Relationship Id="rId10" Type="http://schemas.openxmlformats.org/officeDocument/2006/relationships/hyperlink" Target="https://podminky.urs.cz/item/CS_URS_2025_01/997013635" TargetMode="External" /><Relationship Id="rId11" Type="http://schemas.openxmlformats.org/officeDocument/2006/relationships/hyperlink" Target="https://podminky.urs.cz/item/CS_URS_2025_01/766691811" TargetMode="External" /><Relationship Id="rId12" Type="http://schemas.openxmlformats.org/officeDocument/2006/relationships/hyperlink" Target="https://podminky.urs.cz/item/CS_URS_2025_01/766691914" TargetMode="External" /><Relationship Id="rId13" Type="http://schemas.openxmlformats.org/officeDocument/2006/relationships/hyperlink" Target="https://podminky.urs.cz/item/CS_URS_2025_01/767661811" TargetMode="External" /><Relationship Id="rId14" Type="http://schemas.openxmlformats.org/officeDocument/2006/relationships/hyperlink" Target="https://podminky.urs.cz/item/CS_URS_2025_01/771573810" TargetMode="External" /><Relationship Id="rId15" Type="http://schemas.openxmlformats.org/officeDocument/2006/relationships/hyperlink" Target="https://podminky.urs.cz/item/CS_URS_2025_01/783306801" TargetMode="External" /><Relationship Id="rId16" Type="http://schemas.openxmlformats.org/officeDocument/2006/relationships/hyperlink" Target="https://podminky.urs.cz/item/CS_URS_2025_01/784121003" TargetMode="External" /><Relationship Id="rId1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1325416" TargetMode="External" /><Relationship Id="rId2" Type="http://schemas.openxmlformats.org/officeDocument/2006/relationships/hyperlink" Target="https://podminky.urs.cz/item/CS_URS_2025_01/612325302" TargetMode="External" /><Relationship Id="rId3" Type="http://schemas.openxmlformats.org/officeDocument/2006/relationships/hyperlink" Target="https://podminky.urs.cz/item/CS_URS_2025_01/612325416" TargetMode="External" /><Relationship Id="rId4" Type="http://schemas.openxmlformats.org/officeDocument/2006/relationships/hyperlink" Target="https://podminky.urs.cz/item/CS_URS_2025_01/622326359" TargetMode="External" /><Relationship Id="rId5" Type="http://schemas.openxmlformats.org/officeDocument/2006/relationships/hyperlink" Target="https://podminky.urs.cz/item/CS_URS_2025_01/642942111" TargetMode="External" /><Relationship Id="rId6" Type="http://schemas.openxmlformats.org/officeDocument/2006/relationships/hyperlink" Target="https://podminky.urs.cz/item/CS_URS_2025_01/949101111" TargetMode="External" /><Relationship Id="rId7" Type="http://schemas.openxmlformats.org/officeDocument/2006/relationships/hyperlink" Target="https://podminky.urs.cz/item/CS_URS_2025_01/952901111" TargetMode="External" /><Relationship Id="rId8" Type="http://schemas.openxmlformats.org/officeDocument/2006/relationships/hyperlink" Target="https://podminky.urs.cz/item/CS_URS_2025_01/953943211" TargetMode="External" /><Relationship Id="rId9" Type="http://schemas.openxmlformats.org/officeDocument/2006/relationships/hyperlink" Target="https://podminky.urs.cz/item/CS_URS_2025_01/998011008" TargetMode="External" /><Relationship Id="rId10" Type="http://schemas.openxmlformats.org/officeDocument/2006/relationships/hyperlink" Target="https://podminky.urs.cz/item/CS_URS_2025_01/711191001" TargetMode="External" /><Relationship Id="rId11" Type="http://schemas.openxmlformats.org/officeDocument/2006/relationships/hyperlink" Target="https://podminky.urs.cz/item/CS_URS_2025_01/998711111" TargetMode="External" /><Relationship Id="rId12" Type="http://schemas.openxmlformats.org/officeDocument/2006/relationships/hyperlink" Target="https://podminky.urs.cz/item/CS_URS_2025_01/998725111" TargetMode="External" /><Relationship Id="rId13" Type="http://schemas.openxmlformats.org/officeDocument/2006/relationships/hyperlink" Target="https://podminky.urs.cz/item/CS_URS_2025_01/763111314" TargetMode="External" /><Relationship Id="rId14" Type="http://schemas.openxmlformats.org/officeDocument/2006/relationships/hyperlink" Target="https://podminky.urs.cz/item/CS_URS_2025_01/998763321" TargetMode="External" /><Relationship Id="rId15" Type="http://schemas.openxmlformats.org/officeDocument/2006/relationships/hyperlink" Target="https://podminky.urs.cz/item/CS_URS_2025_01/764216604" TargetMode="External" /><Relationship Id="rId16" Type="http://schemas.openxmlformats.org/officeDocument/2006/relationships/hyperlink" Target="https://podminky.urs.cz/item/CS_URS_2025_01/998764111" TargetMode="External" /><Relationship Id="rId17" Type="http://schemas.openxmlformats.org/officeDocument/2006/relationships/hyperlink" Target="https://podminky.urs.cz/item/CS_URS_2025_01/766622216" TargetMode="External" /><Relationship Id="rId18" Type="http://schemas.openxmlformats.org/officeDocument/2006/relationships/hyperlink" Target="https://podminky.urs.cz/item/CS_URS_2025_01/766660002" TargetMode="External" /><Relationship Id="rId19" Type="http://schemas.openxmlformats.org/officeDocument/2006/relationships/hyperlink" Target="https://podminky.urs.cz/item/CS_URS_2025_01/766660729" TargetMode="External" /><Relationship Id="rId20" Type="http://schemas.openxmlformats.org/officeDocument/2006/relationships/hyperlink" Target="https://podminky.urs.cz/item/CS_URS_2025_01/766660761" TargetMode="External" /><Relationship Id="rId21" Type="http://schemas.openxmlformats.org/officeDocument/2006/relationships/hyperlink" Target="https://podminky.urs.cz/item/CS_URS_2025_01/766694116" TargetMode="External" /><Relationship Id="rId22" Type="http://schemas.openxmlformats.org/officeDocument/2006/relationships/hyperlink" Target="https://podminky.urs.cz/item/CS_URS_2025_01/998766101" TargetMode="External" /><Relationship Id="rId23" Type="http://schemas.openxmlformats.org/officeDocument/2006/relationships/hyperlink" Target="https://podminky.urs.cz/item/CS_URS_2025_01/771111011" TargetMode="External" /><Relationship Id="rId24" Type="http://schemas.openxmlformats.org/officeDocument/2006/relationships/hyperlink" Target="https://podminky.urs.cz/item/CS_URS_2025_01/771121011" TargetMode="External" /><Relationship Id="rId25" Type="http://schemas.openxmlformats.org/officeDocument/2006/relationships/hyperlink" Target="https://podminky.urs.cz/item/CS_URS_2025_01/771151026" TargetMode="External" /><Relationship Id="rId26" Type="http://schemas.openxmlformats.org/officeDocument/2006/relationships/hyperlink" Target="https://podminky.urs.cz/item/CS_URS_2025_01/771473111" TargetMode="External" /><Relationship Id="rId27" Type="http://schemas.openxmlformats.org/officeDocument/2006/relationships/hyperlink" Target="https://podminky.urs.cz/item/CS_URS_2025_01/771574415" TargetMode="External" /><Relationship Id="rId28" Type="http://schemas.openxmlformats.org/officeDocument/2006/relationships/hyperlink" Target="https://podminky.urs.cz/item/CS_URS_2025_01/771591115" TargetMode="External" /><Relationship Id="rId29" Type="http://schemas.openxmlformats.org/officeDocument/2006/relationships/hyperlink" Target="https://podminky.urs.cz/item/CS_URS_2025_01/771591264" TargetMode="External" /><Relationship Id="rId30" Type="http://schemas.openxmlformats.org/officeDocument/2006/relationships/hyperlink" Target="https://podminky.urs.cz/item/CS_URS_2025_01/998771111" TargetMode="External" /><Relationship Id="rId31" Type="http://schemas.openxmlformats.org/officeDocument/2006/relationships/hyperlink" Target="https://podminky.urs.cz/item/CS_URS_2025_01/783301401" TargetMode="External" /><Relationship Id="rId32" Type="http://schemas.openxmlformats.org/officeDocument/2006/relationships/hyperlink" Target="https://podminky.urs.cz/item/CS_URS_2025_01/783315101" TargetMode="External" /><Relationship Id="rId33" Type="http://schemas.openxmlformats.org/officeDocument/2006/relationships/hyperlink" Target="https://podminky.urs.cz/item/CS_URS_2025_01/783317101" TargetMode="External" /><Relationship Id="rId34" Type="http://schemas.openxmlformats.org/officeDocument/2006/relationships/hyperlink" Target="https://podminky.urs.cz/item/CS_URS_2025_01/784111001" TargetMode="External" /><Relationship Id="rId35" Type="http://schemas.openxmlformats.org/officeDocument/2006/relationships/hyperlink" Target="https://podminky.urs.cz/item/CS_URS_2025_01/784181101" TargetMode="External" /><Relationship Id="rId36" Type="http://schemas.openxmlformats.org/officeDocument/2006/relationships/hyperlink" Target="https://podminky.urs.cz/item/CS_URS_2025_01/784211101" TargetMode="External" /><Relationship Id="rId37" Type="http://schemas.openxmlformats.org/officeDocument/2006/relationships/hyperlink" Target="https://podminky.urs.cz/item/CS_URS_2025_01/HZS2491" TargetMode="External" /><Relationship Id="rId3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2325111" TargetMode="External" /><Relationship Id="rId2" Type="http://schemas.openxmlformats.org/officeDocument/2006/relationships/hyperlink" Target="https://podminky.urs.cz/item/CS_URS_2025_01/612325416" TargetMode="External" /><Relationship Id="rId3" Type="http://schemas.openxmlformats.org/officeDocument/2006/relationships/hyperlink" Target="https://podminky.urs.cz/item/CS_URS_2025_01/952901111" TargetMode="External" /><Relationship Id="rId4" Type="http://schemas.openxmlformats.org/officeDocument/2006/relationships/hyperlink" Target="https://podminky.urs.cz/item/CS_URS_2025_01/974031133" TargetMode="External" /><Relationship Id="rId5" Type="http://schemas.openxmlformats.org/officeDocument/2006/relationships/hyperlink" Target="https://podminky.urs.cz/item/CS_URS_2025_01/997013111" TargetMode="External" /><Relationship Id="rId6" Type="http://schemas.openxmlformats.org/officeDocument/2006/relationships/hyperlink" Target="https://podminky.urs.cz/item/CS_URS_2025_01/997013219" TargetMode="External" /><Relationship Id="rId7" Type="http://schemas.openxmlformats.org/officeDocument/2006/relationships/hyperlink" Target="https://podminky.urs.cz/item/CS_URS_2025_01/997013501" TargetMode="External" /><Relationship Id="rId8" Type="http://schemas.openxmlformats.org/officeDocument/2006/relationships/hyperlink" Target="https://podminky.urs.cz/item/CS_URS_2025_01/997013509" TargetMode="External" /><Relationship Id="rId9" Type="http://schemas.openxmlformats.org/officeDocument/2006/relationships/hyperlink" Target="https://podminky.urs.cz/item/CS_URS_2025_01/997013609" TargetMode="External" /><Relationship Id="rId10" Type="http://schemas.openxmlformats.org/officeDocument/2006/relationships/hyperlink" Target="https://podminky.urs.cz/item/CS_URS_2025_01/784111001" TargetMode="External" /><Relationship Id="rId11" Type="http://schemas.openxmlformats.org/officeDocument/2006/relationships/hyperlink" Target="https://podminky.urs.cz/item/CS_URS_2025_01/784181101" TargetMode="External" /><Relationship Id="rId12" Type="http://schemas.openxmlformats.org/officeDocument/2006/relationships/hyperlink" Target="https://podminky.urs.cz/item/CS_URS_2025_01/784211101" TargetMode="External" /><Relationship Id="rId13" Type="http://schemas.openxmlformats.org/officeDocument/2006/relationships/hyperlink" Target="https://podminky.urs.cz/item/CS_URS_2025_01/HZS2491" TargetMode="External" /><Relationship Id="rId1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3254000" TargetMode="External" /><Relationship Id="rId2" Type="http://schemas.openxmlformats.org/officeDocument/2006/relationships/hyperlink" Target="https://podminky.urs.cz/item/CS_URS_2025_01/013294000" TargetMode="External" /><Relationship Id="rId3" Type="http://schemas.openxmlformats.org/officeDocument/2006/relationships/hyperlink" Target="https://podminky.urs.cz/item/CS_URS_2025_01/020001000" TargetMode="External" /><Relationship Id="rId4" Type="http://schemas.openxmlformats.org/officeDocument/2006/relationships/hyperlink" Target="https://podminky.urs.cz/item/CS_URS_2025_01/030001000" TargetMode="External" /><Relationship Id="rId5" Type="http://schemas.openxmlformats.org/officeDocument/2006/relationships/hyperlink" Target="https://podminky.urs.cz/item/CS_URS_2025_01/031303000" TargetMode="External" /><Relationship Id="rId6" Type="http://schemas.openxmlformats.org/officeDocument/2006/relationships/hyperlink" Target="https://podminky.urs.cz/item/CS_URS_2025_01/045002000" TargetMode="External" /><Relationship Id="rId7" Type="http://schemas.openxmlformats.org/officeDocument/2006/relationships/hyperlink" Target="https://podminky.urs.cz/item/CS_URS_2025_01/070001000" TargetMode="External" /><Relationship Id="rId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34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0.21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0.21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2025/10-2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ZŠ Ovčárecká - modernizace kabinetů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Ovčárecká 374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12. 6. 2025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Kolín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Proiectura Dana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Proiectura Dana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ROUND(SUM(AS55:AS61),2)</f>
        <v>0</v>
      </c>
      <c r="AT54" s="108">
        <f>ROUND(SUM(AV54:AW54),2)</f>
        <v>0</v>
      </c>
      <c r="AU54" s="109">
        <f>ROUND(SUM(AU55:AU61),5)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ROUND(SUM(AZ55:AZ61),2)</f>
        <v>0</v>
      </c>
      <c r="BA54" s="108">
        <f>ROUND(SUM(BA55:BA61),2)</f>
        <v>0</v>
      </c>
      <c r="BB54" s="108">
        <f>ROUND(SUM(BB55:BB61),2)</f>
        <v>0</v>
      </c>
      <c r="BC54" s="108">
        <f>ROUND(SUM(BC55:BC61),2)</f>
        <v>0</v>
      </c>
      <c r="BD54" s="110">
        <f>ROUND(SUM(BD55:BD61),2)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Bourání K 10'!J30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'01 - Bourání K 10'!P93</f>
        <v>0</v>
      </c>
      <c r="AV55" s="122">
        <f>'01 - Bourání K 10'!J33</f>
        <v>0</v>
      </c>
      <c r="AW55" s="122">
        <f>'01 - Bourání K 10'!J34</f>
        <v>0</v>
      </c>
      <c r="AX55" s="122">
        <f>'01 - Bourání K 10'!J35</f>
        <v>0</v>
      </c>
      <c r="AY55" s="122">
        <f>'01 - Bourání K 10'!J36</f>
        <v>0</v>
      </c>
      <c r="AZ55" s="122">
        <f>'01 - Bourání K 10'!F33</f>
        <v>0</v>
      </c>
      <c r="BA55" s="122">
        <f>'01 - Bourání K 10'!F34</f>
        <v>0</v>
      </c>
      <c r="BB55" s="122">
        <f>'01 - Bourání K 10'!F35</f>
        <v>0</v>
      </c>
      <c r="BC55" s="122">
        <f>'01 - Bourání K 10'!F36</f>
        <v>0</v>
      </c>
      <c r="BD55" s="124">
        <f>'01 - Bourání K 10'!F37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Nové konstrukce K 10'!J30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'02 - Nové konstrukce K 10'!P95</f>
        <v>0</v>
      </c>
      <c r="AV56" s="122">
        <f>'02 - Nové konstrukce K 10'!J33</f>
        <v>0</v>
      </c>
      <c r="AW56" s="122">
        <f>'02 - Nové konstrukce K 10'!J34</f>
        <v>0</v>
      </c>
      <c r="AX56" s="122">
        <f>'02 - Nové konstrukce K 10'!J35</f>
        <v>0</v>
      </c>
      <c r="AY56" s="122">
        <f>'02 - Nové konstrukce K 10'!J36</f>
        <v>0</v>
      </c>
      <c r="AZ56" s="122">
        <f>'02 - Nové konstrukce K 10'!F33</f>
        <v>0</v>
      </c>
      <c r="BA56" s="122">
        <f>'02 - Nové konstrukce K 10'!F34</f>
        <v>0</v>
      </c>
      <c r="BB56" s="122">
        <f>'02 - Nové konstrukce K 10'!F35</f>
        <v>0</v>
      </c>
      <c r="BC56" s="122">
        <f>'02 - Nové konstrukce K 10'!F36</f>
        <v>0</v>
      </c>
      <c r="BD56" s="124">
        <f>'02 - Nové konstrukce K 10'!F37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Bourání suterén'!J30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'03 - Bourání suterén'!P92</f>
        <v>0</v>
      </c>
      <c r="AV57" s="122">
        <f>'03 - Bourání suterén'!J33</f>
        <v>0</v>
      </c>
      <c r="AW57" s="122">
        <f>'03 - Bourání suterén'!J34</f>
        <v>0</v>
      </c>
      <c r="AX57" s="122">
        <f>'03 - Bourání suterén'!J35</f>
        <v>0</v>
      </c>
      <c r="AY57" s="122">
        <f>'03 - Bourání suterén'!J36</f>
        <v>0</v>
      </c>
      <c r="AZ57" s="122">
        <f>'03 - Bourání suterén'!F33</f>
        <v>0</v>
      </c>
      <c r="BA57" s="122">
        <f>'03 - Bourání suterén'!F34</f>
        <v>0</v>
      </c>
      <c r="BB57" s="122">
        <f>'03 - Bourání suterén'!F35</f>
        <v>0</v>
      </c>
      <c r="BC57" s="122">
        <f>'03 - Bourání suterén'!F36</f>
        <v>0</v>
      </c>
      <c r="BD57" s="124">
        <f>'03 - Bourání suterén'!F37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7" customFormat="1" ht="16.5" customHeight="1">
      <c r="A58" s="113" t="s">
        <v>77</v>
      </c>
      <c r="B58" s="114"/>
      <c r="C58" s="115"/>
      <c r="D58" s="116" t="s">
        <v>90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Nové konstrukce suterén'!J30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1">
        <v>0</v>
      </c>
      <c r="AT58" s="122">
        <f>ROUND(SUM(AV58:AW58),2)</f>
        <v>0</v>
      </c>
      <c r="AU58" s="123">
        <f>'04 - Nové konstrukce suterén'!P97</f>
        <v>0</v>
      </c>
      <c r="AV58" s="122">
        <f>'04 - Nové konstrukce suterén'!J33</f>
        <v>0</v>
      </c>
      <c r="AW58" s="122">
        <f>'04 - Nové konstrukce suterén'!J34</f>
        <v>0</v>
      </c>
      <c r="AX58" s="122">
        <f>'04 - Nové konstrukce suterén'!J35</f>
        <v>0</v>
      </c>
      <c r="AY58" s="122">
        <f>'04 - Nové konstrukce suterén'!J36</f>
        <v>0</v>
      </c>
      <c r="AZ58" s="122">
        <f>'04 - Nové konstrukce suterén'!F33</f>
        <v>0</v>
      </c>
      <c r="BA58" s="122">
        <f>'04 - Nové konstrukce suterén'!F34</f>
        <v>0</v>
      </c>
      <c r="BB58" s="122">
        <f>'04 - Nové konstrukce suterén'!F35</f>
        <v>0</v>
      </c>
      <c r="BC58" s="122">
        <f>'04 - Nové konstrukce suterén'!F36</f>
        <v>0</v>
      </c>
      <c r="BD58" s="124">
        <f>'04 - Nové konstrukce suterén'!F37</f>
        <v>0</v>
      </c>
      <c r="BE58" s="7"/>
      <c r="BT58" s="125" t="s">
        <v>81</v>
      </c>
      <c r="BV58" s="125" t="s">
        <v>75</v>
      </c>
      <c r="BW58" s="125" t="s">
        <v>92</v>
      </c>
      <c r="BX58" s="125" t="s">
        <v>5</v>
      </c>
      <c r="CL58" s="125" t="s">
        <v>19</v>
      </c>
      <c r="CM58" s="125" t="s">
        <v>83</v>
      </c>
    </row>
    <row r="59" s="7" customFormat="1" ht="16.5" customHeight="1">
      <c r="A59" s="113" t="s">
        <v>77</v>
      </c>
      <c r="B59" s="114"/>
      <c r="C59" s="115"/>
      <c r="D59" s="116" t="s">
        <v>93</v>
      </c>
      <c r="E59" s="116"/>
      <c r="F59" s="116"/>
      <c r="G59" s="116"/>
      <c r="H59" s="116"/>
      <c r="I59" s="117"/>
      <c r="J59" s="116" t="s">
        <v>94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Chodba'!J30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80</v>
      </c>
      <c r="AR59" s="120"/>
      <c r="AS59" s="121">
        <v>0</v>
      </c>
      <c r="AT59" s="122">
        <f>ROUND(SUM(AV59:AW59),2)</f>
        <v>0</v>
      </c>
      <c r="AU59" s="123">
        <f>'05 - Chodba'!P87</f>
        <v>0</v>
      </c>
      <c r="AV59" s="122">
        <f>'05 - Chodba'!J33</f>
        <v>0</v>
      </c>
      <c r="AW59" s="122">
        <f>'05 - Chodba'!J34</f>
        <v>0</v>
      </c>
      <c r="AX59" s="122">
        <f>'05 - Chodba'!J35</f>
        <v>0</v>
      </c>
      <c r="AY59" s="122">
        <f>'05 - Chodba'!J36</f>
        <v>0</v>
      </c>
      <c r="AZ59" s="122">
        <f>'05 - Chodba'!F33</f>
        <v>0</v>
      </c>
      <c r="BA59" s="122">
        <f>'05 - Chodba'!F34</f>
        <v>0</v>
      </c>
      <c r="BB59" s="122">
        <f>'05 - Chodba'!F35</f>
        <v>0</v>
      </c>
      <c r="BC59" s="122">
        <f>'05 - Chodba'!F36</f>
        <v>0</v>
      </c>
      <c r="BD59" s="124">
        <f>'05 - Chodba'!F37</f>
        <v>0</v>
      </c>
      <c r="BE59" s="7"/>
      <c r="BT59" s="125" t="s">
        <v>81</v>
      </c>
      <c r="BV59" s="125" t="s">
        <v>75</v>
      </c>
      <c r="BW59" s="125" t="s">
        <v>95</v>
      </c>
      <c r="BX59" s="125" t="s">
        <v>5</v>
      </c>
      <c r="CL59" s="125" t="s">
        <v>19</v>
      </c>
      <c r="CM59" s="125" t="s">
        <v>83</v>
      </c>
    </row>
    <row r="60" s="7" customFormat="1" ht="16.5" customHeight="1">
      <c r="A60" s="113" t="s">
        <v>77</v>
      </c>
      <c r="B60" s="114"/>
      <c r="C60" s="115"/>
      <c r="D60" s="116" t="s">
        <v>96</v>
      </c>
      <c r="E60" s="116"/>
      <c r="F60" s="116"/>
      <c r="G60" s="116"/>
      <c r="H60" s="116"/>
      <c r="I60" s="117"/>
      <c r="J60" s="116" t="s">
        <v>97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'06 - Zařizovací prvky a m...'!J30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80</v>
      </c>
      <c r="AR60" s="120"/>
      <c r="AS60" s="121">
        <v>0</v>
      </c>
      <c r="AT60" s="122">
        <f>ROUND(SUM(AV60:AW60),2)</f>
        <v>0</v>
      </c>
      <c r="AU60" s="123">
        <f>'06 - Zařizovací prvky a m...'!P82</f>
        <v>0</v>
      </c>
      <c r="AV60" s="122">
        <f>'06 - Zařizovací prvky a m...'!J33</f>
        <v>0</v>
      </c>
      <c r="AW60" s="122">
        <f>'06 - Zařizovací prvky a m...'!J34</f>
        <v>0</v>
      </c>
      <c r="AX60" s="122">
        <f>'06 - Zařizovací prvky a m...'!J35</f>
        <v>0</v>
      </c>
      <c r="AY60" s="122">
        <f>'06 - Zařizovací prvky a m...'!J36</f>
        <v>0</v>
      </c>
      <c r="AZ60" s="122">
        <f>'06 - Zařizovací prvky a m...'!F33</f>
        <v>0</v>
      </c>
      <c r="BA60" s="122">
        <f>'06 - Zařizovací prvky a m...'!F34</f>
        <v>0</v>
      </c>
      <c r="BB60" s="122">
        <f>'06 - Zařizovací prvky a m...'!F35</f>
        <v>0</v>
      </c>
      <c r="BC60" s="122">
        <f>'06 - Zařizovací prvky a m...'!F36</f>
        <v>0</v>
      </c>
      <c r="BD60" s="124">
        <f>'06 - Zařizovací prvky a m...'!F37</f>
        <v>0</v>
      </c>
      <c r="BE60" s="7"/>
      <c r="BT60" s="125" t="s">
        <v>81</v>
      </c>
      <c r="BV60" s="125" t="s">
        <v>75</v>
      </c>
      <c r="BW60" s="125" t="s">
        <v>98</v>
      </c>
      <c r="BX60" s="125" t="s">
        <v>5</v>
      </c>
      <c r="CL60" s="125" t="s">
        <v>19</v>
      </c>
      <c r="CM60" s="125" t="s">
        <v>83</v>
      </c>
    </row>
    <row r="61" s="7" customFormat="1" ht="16.5" customHeight="1">
      <c r="A61" s="113" t="s">
        <v>77</v>
      </c>
      <c r="B61" s="114"/>
      <c r="C61" s="115"/>
      <c r="D61" s="116" t="s">
        <v>99</v>
      </c>
      <c r="E61" s="116"/>
      <c r="F61" s="116"/>
      <c r="G61" s="116"/>
      <c r="H61" s="116"/>
      <c r="I61" s="117"/>
      <c r="J61" s="116" t="s">
        <v>100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'07 - VRN'!J30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80</v>
      </c>
      <c r="AR61" s="120"/>
      <c r="AS61" s="126">
        <v>0</v>
      </c>
      <c r="AT61" s="127">
        <f>ROUND(SUM(AV61:AW61),2)</f>
        <v>0</v>
      </c>
      <c r="AU61" s="128">
        <f>'07 - VRN'!P85</f>
        <v>0</v>
      </c>
      <c r="AV61" s="127">
        <f>'07 - VRN'!J33</f>
        <v>0</v>
      </c>
      <c r="AW61" s="127">
        <f>'07 - VRN'!J34</f>
        <v>0</v>
      </c>
      <c r="AX61" s="127">
        <f>'07 - VRN'!J35</f>
        <v>0</v>
      </c>
      <c r="AY61" s="127">
        <f>'07 - VRN'!J36</f>
        <v>0</v>
      </c>
      <c r="AZ61" s="127">
        <f>'07 - VRN'!F33</f>
        <v>0</v>
      </c>
      <c r="BA61" s="127">
        <f>'07 - VRN'!F34</f>
        <v>0</v>
      </c>
      <c r="BB61" s="127">
        <f>'07 - VRN'!F35</f>
        <v>0</v>
      </c>
      <c r="BC61" s="127">
        <f>'07 - VRN'!F36</f>
        <v>0</v>
      </c>
      <c r="BD61" s="129">
        <f>'07 - VRN'!F37</f>
        <v>0</v>
      </c>
      <c r="BE61" s="7"/>
      <c r="BT61" s="125" t="s">
        <v>81</v>
      </c>
      <c r="BV61" s="125" t="s">
        <v>75</v>
      </c>
      <c r="BW61" s="125" t="s">
        <v>101</v>
      </c>
      <c r="BX61" s="125" t="s">
        <v>5</v>
      </c>
      <c r="CL61" s="125" t="s">
        <v>19</v>
      </c>
      <c r="CM61" s="125" t="s">
        <v>83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15AVC5kZMtY/bZWR3V2wFgzCzFjv2ZD81s5jCNDnhFmXaeBFpqVMD/hjBm0fVd3R0G3ZHQQKIvLXN9lzXgVJOQ==" hashValue="tdW2omNiCevKEANLK++mK2my6CscTg5S14oeBPlwmPYOy/QIPWUWmqlMc2MtDLWC8UlyqnEYSI3Wtvp5UraqYA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Bourání K 10'!C2" display="/"/>
    <hyperlink ref="A56" location="'02 - Nové konstrukce K 10'!C2" display="/"/>
    <hyperlink ref="A57" location="'03 - Bourání suterén'!C2" display="/"/>
    <hyperlink ref="A58" location="'04 - Nové konstrukce suterén'!C2" display="/"/>
    <hyperlink ref="A59" location="'05 - Chodba'!C2" display="/"/>
    <hyperlink ref="A60" location="'06 - Zařizovací prvky a m...'!C2" display="/"/>
    <hyperlink ref="A61" location="'07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ZŠ Ovčárecká - modernizace kabinetů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ROUND((SUM(BE93:BE179)),  2)</f>
        <v>0</v>
      </c>
      <c r="G33" s="40"/>
      <c r="H33" s="40"/>
      <c r="I33" s="150">
        <v>0.21</v>
      </c>
      <c r="J33" s="149">
        <f>ROUND(((SUM(BE93:BE179))*I33),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ROUND((SUM(BF93:BF179)),  2)</f>
        <v>0</v>
      </c>
      <c r="G34" s="40"/>
      <c r="H34" s="40"/>
      <c r="I34" s="150">
        <v>0.12</v>
      </c>
      <c r="J34" s="149">
        <f>ROUND(((SUM(BF93:BF179))*I34),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ROUND((SUM(BG93:BG179)),  2)</f>
        <v>0</v>
      </c>
      <c r="G35" s="40"/>
      <c r="H35" s="40"/>
      <c r="I35" s="150">
        <v>0.21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ROUND((SUM(BH93:BH179)),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ROUND((SUM(BI93:BI179)),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ZŠ Ovčárecká - modernizace kabinetů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Bourání K 10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Ovčárecká 374</v>
      </c>
      <c r="G52" s="42"/>
      <c r="H52" s="42"/>
      <c r="I52" s="34" t="s">
        <v>23</v>
      </c>
      <c r="J52" s="74" t="str">
        <f>IF(J12="","",J12)</f>
        <v>12. 6. 2025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31</v>
      </c>
      <c r="J54" s="38" t="str">
        <f>E21</f>
        <v>Proiectura Dana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Proiectura Dana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109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110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111</v>
      </c>
      <c r="E62" s="176"/>
      <c r="F62" s="176"/>
      <c r="G62" s="176"/>
      <c r="H62" s="176"/>
      <c r="I62" s="176"/>
      <c r="J62" s="177">
        <f>J116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112</v>
      </c>
      <c r="E63" s="170"/>
      <c r="F63" s="170"/>
      <c r="G63" s="170"/>
      <c r="H63" s="170"/>
      <c r="I63" s="170"/>
      <c r="J63" s="171">
        <f>J132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113</v>
      </c>
      <c r="E64" s="176"/>
      <c r="F64" s="176"/>
      <c r="G64" s="176"/>
      <c r="H64" s="176"/>
      <c r="I64" s="176"/>
      <c r="J64" s="177">
        <f>J133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114</v>
      </c>
      <c r="E65" s="176"/>
      <c r="F65" s="176"/>
      <c r="G65" s="176"/>
      <c r="H65" s="176"/>
      <c r="I65" s="176"/>
      <c r="J65" s="177">
        <f>J135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115</v>
      </c>
      <c r="E66" s="176"/>
      <c r="F66" s="176"/>
      <c r="G66" s="176"/>
      <c r="H66" s="176"/>
      <c r="I66" s="176"/>
      <c r="J66" s="177">
        <f>J137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116</v>
      </c>
      <c r="E67" s="176"/>
      <c r="F67" s="176"/>
      <c r="G67" s="176"/>
      <c r="H67" s="176"/>
      <c r="I67" s="176"/>
      <c r="J67" s="177">
        <f>J139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117</v>
      </c>
      <c r="E68" s="176"/>
      <c r="F68" s="176"/>
      <c r="G68" s="176"/>
      <c r="H68" s="176"/>
      <c r="I68" s="176"/>
      <c r="J68" s="177">
        <f>J141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118</v>
      </c>
      <c r="E69" s="176"/>
      <c r="F69" s="176"/>
      <c r="G69" s="176"/>
      <c r="H69" s="176"/>
      <c r="I69" s="176"/>
      <c r="J69" s="177">
        <f>J147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119</v>
      </c>
      <c r="E70" s="176"/>
      <c r="F70" s="176"/>
      <c r="G70" s="176"/>
      <c r="H70" s="176"/>
      <c r="I70" s="176"/>
      <c r="J70" s="177">
        <f>J153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120</v>
      </c>
      <c r="E71" s="176"/>
      <c r="F71" s="176"/>
      <c r="G71" s="176"/>
      <c r="H71" s="176"/>
      <c r="I71" s="176"/>
      <c r="J71" s="177">
        <f>J156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121</v>
      </c>
      <c r="E72" s="176"/>
      <c r="F72" s="176"/>
      <c r="G72" s="176"/>
      <c r="H72" s="176"/>
      <c r="I72" s="176"/>
      <c r="J72" s="177">
        <f>J164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122</v>
      </c>
      <c r="E73" s="176"/>
      <c r="F73" s="176"/>
      <c r="G73" s="176"/>
      <c r="H73" s="176"/>
      <c r="I73" s="176"/>
      <c r="J73" s="177">
        <f>J170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123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2" t="str">
        <f>E7</f>
        <v>ZŠ Ovčárecká - modernizace kabinetů</v>
      </c>
      <c r="F83" s="34"/>
      <c r="G83" s="34"/>
      <c r="H83" s="34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103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01 - Bourání K 10</v>
      </c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Ovčárecká 374</v>
      </c>
      <c r="G87" s="42"/>
      <c r="H87" s="42"/>
      <c r="I87" s="34" t="s">
        <v>23</v>
      </c>
      <c r="J87" s="74" t="str">
        <f>IF(J12="","",J12)</f>
        <v>12. 6. 2025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>Město Kolín</v>
      </c>
      <c r="G89" s="42"/>
      <c r="H89" s="42"/>
      <c r="I89" s="34" t="s">
        <v>31</v>
      </c>
      <c r="J89" s="38" t="str">
        <f>E21</f>
        <v>Proiectura Dana s.r.o.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IF(E18="","",E18)</f>
        <v>Vyplň údaj</v>
      </c>
      <c r="G90" s="42"/>
      <c r="H90" s="42"/>
      <c r="I90" s="34" t="s">
        <v>36</v>
      </c>
      <c r="J90" s="38" t="str">
        <f>E24</f>
        <v>Proiectura Dana s.r.o.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9"/>
      <c r="B92" s="180"/>
      <c r="C92" s="181" t="s">
        <v>124</v>
      </c>
      <c r="D92" s="182" t="s">
        <v>58</v>
      </c>
      <c r="E92" s="182" t="s">
        <v>54</v>
      </c>
      <c r="F92" s="182" t="s">
        <v>55</v>
      </c>
      <c r="G92" s="182" t="s">
        <v>125</v>
      </c>
      <c r="H92" s="182" t="s">
        <v>126</v>
      </c>
      <c r="I92" s="182" t="s">
        <v>127</v>
      </c>
      <c r="J92" s="182" t="s">
        <v>107</v>
      </c>
      <c r="K92" s="183" t="s">
        <v>128</v>
      </c>
      <c r="L92" s="184"/>
      <c r="M92" s="94" t="s">
        <v>19</v>
      </c>
      <c r="N92" s="95" t="s">
        <v>43</v>
      </c>
      <c r="O92" s="95" t="s">
        <v>129</v>
      </c>
      <c r="P92" s="95" t="s">
        <v>130</v>
      </c>
      <c r="Q92" s="95" t="s">
        <v>131</v>
      </c>
      <c r="R92" s="95" t="s">
        <v>132</v>
      </c>
      <c r="S92" s="95" t="s">
        <v>133</v>
      </c>
      <c r="T92" s="96" t="s">
        <v>134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40"/>
      <c r="B93" s="41"/>
      <c r="C93" s="101" t="s">
        <v>135</v>
      </c>
      <c r="D93" s="42"/>
      <c r="E93" s="42"/>
      <c r="F93" s="42"/>
      <c r="G93" s="42"/>
      <c r="H93" s="42"/>
      <c r="I93" s="42"/>
      <c r="J93" s="185">
        <f>BK93</f>
        <v>0</v>
      </c>
      <c r="K93" s="42"/>
      <c r="L93" s="46"/>
      <c r="M93" s="97"/>
      <c r="N93" s="186"/>
      <c r="O93" s="98"/>
      <c r="P93" s="187">
        <f>P94+P132</f>
        <v>0</v>
      </c>
      <c r="Q93" s="98"/>
      <c r="R93" s="187">
        <f>R94+R132</f>
        <v>0.10803600000000002</v>
      </c>
      <c r="S93" s="98"/>
      <c r="T93" s="188">
        <f>T94+T132</f>
        <v>1.94037181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72</v>
      </c>
      <c r="AU93" s="19" t="s">
        <v>108</v>
      </c>
      <c r="BK93" s="189">
        <f>BK94+BK132</f>
        <v>0</v>
      </c>
    </row>
    <row r="94" s="12" customFormat="1" ht="25.92" customHeight="1">
      <c r="A94" s="12"/>
      <c r="B94" s="190"/>
      <c r="C94" s="191"/>
      <c r="D94" s="192" t="s">
        <v>72</v>
      </c>
      <c r="E94" s="193" t="s">
        <v>136</v>
      </c>
      <c r="F94" s="193" t="s">
        <v>137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P95+P116</f>
        <v>0</v>
      </c>
      <c r="Q94" s="198"/>
      <c r="R94" s="199">
        <f>R95+R116</f>
        <v>0.001</v>
      </c>
      <c r="S94" s="198"/>
      <c r="T94" s="200">
        <f>T95+T116</f>
        <v>0.99352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81</v>
      </c>
      <c r="AT94" s="202" t="s">
        <v>72</v>
      </c>
      <c r="AU94" s="202" t="s">
        <v>73</v>
      </c>
      <c r="AY94" s="201" t="s">
        <v>138</v>
      </c>
      <c r="BK94" s="203">
        <f>BK95+BK116</f>
        <v>0</v>
      </c>
    </row>
    <row r="95" s="12" customFormat="1" ht="22.8" customHeight="1">
      <c r="A95" s="12"/>
      <c r="B95" s="190"/>
      <c r="C95" s="191"/>
      <c r="D95" s="192" t="s">
        <v>72</v>
      </c>
      <c r="E95" s="204" t="s">
        <v>139</v>
      </c>
      <c r="F95" s="204" t="s">
        <v>140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SUM(P96:P115)</f>
        <v>0</v>
      </c>
      <c r="Q95" s="198"/>
      <c r="R95" s="199">
        <f>SUM(R96:R115)</f>
        <v>0.001</v>
      </c>
      <c r="S95" s="198"/>
      <c r="T95" s="200">
        <f>SUM(T96:T115)</f>
        <v>0.99352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81</v>
      </c>
      <c r="AT95" s="202" t="s">
        <v>72</v>
      </c>
      <c r="AU95" s="202" t="s">
        <v>81</v>
      </c>
      <c r="AY95" s="201" t="s">
        <v>138</v>
      </c>
      <c r="BK95" s="203">
        <f>SUM(BK96:BK115)</f>
        <v>0</v>
      </c>
    </row>
    <row r="96" s="2" customFormat="1" ht="16.5" customHeight="1">
      <c r="A96" s="40"/>
      <c r="B96" s="41"/>
      <c r="C96" s="206" t="s">
        <v>81</v>
      </c>
      <c r="D96" s="206" t="s">
        <v>141</v>
      </c>
      <c r="E96" s="207" t="s">
        <v>142</v>
      </c>
      <c r="F96" s="208" t="s">
        <v>143</v>
      </c>
      <c r="G96" s="209" t="s">
        <v>144</v>
      </c>
      <c r="H96" s="210">
        <v>5.64</v>
      </c>
      <c r="I96" s="211"/>
      <c r="J96" s="212">
        <f>ROUND(I96*H96,2)</f>
        <v>0</v>
      </c>
      <c r="K96" s="208" t="s">
        <v>145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0.128</v>
      </c>
      <c r="T96" s="216">
        <f>S96*H96</f>
        <v>0.72192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146</v>
      </c>
      <c r="AT96" s="217" t="s">
        <v>141</v>
      </c>
      <c r="AU96" s="217" t="s">
        <v>83</v>
      </c>
      <c r="AY96" s="19" t="s">
        <v>138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146</v>
      </c>
      <c r="BM96" s="217" t="s">
        <v>147</v>
      </c>
    </row>
    <row r="97" s="2" customFormat="1">
      <c r="A97" s="40"/>
      <c r="B97" s="41"/>
      <c r="C97" s="42"/>
      <c r="D97" s="219" t="s">
        <v>148</v>
      </c>
      <c r="E97" s="42"/>
      <c r="F97" s="220" t="s">
        <v>149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148</v>
      </c>
      <c r="AU97" s="19" t="s">
        <v>83</v>
      </c>
    </row>
    <row r="98" s="13" customFormat="1">
      <c r="A98" s="13"/>
      <c r="B98" s="224"/>
      <c r="C98" s="225"/>
      <c r="D98" s="226" t="s">
        <v>150</v>
      </c>
      <c r="E98" s="227" t="s">
        <v>19</v>
      </c>
      <c r="F98" s="228" t="s">
        <v>151</v>
      </c>
      <c r="G98" s="225"/>
      <c r="H98" s="229">
        <v>7.24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150</v>
      </c>
      <c r="AU98" s="235" t="s">
        <v>83</v>
      </c>
      <c r="AV98" s="13" t="s">
        <v>83</v>
      </c>
      <c r="AW98" s="13" t="s">
        <v>35</v>
      </c>
      <c r="AX98" s="13" t="s">
        <v>73</v>
      </c>
      <c r="AY98" s="235" t="s">
        <v>138</v>
      </c>
    </row>
    <row r="99" s="14" customFormat="1">
      <c r="A99" s="14"/>
      <c r="B99" s="236"/>
      <c r="C99" s="237"/>
      <c r="D99" s="226" t="s">
        <v>150</v>
      </c>
      <c r="E99" s="238" t="s">
        <v>19</v>
      </c>
      <c r="F99" s="239" t="s">
        <v>152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150</v>
      </c>
      <c r="AU99" s="245" t="s">
        <v>83</v>
      </c>
      <c r="AV99" s="14" t="s">
        <v>81</v>
      </c>
      <c r="AW99" s="14" t="s">
        <v>35</v>
      </c>
      <c r="AX99" s="14" t="s">
        <v>73</v>
      </c>
      <c r="AY99" s="245" t="s">
        <v>138</v>
      </c>
    </row>
    <row r="100" s="13" customFormat="1">
      <c r="A100" s="13"/>
      <c r="B100" s="224"/>
      <c r="C100" s="225"/>
      <c r="D100" s="226" t="s">
        <v>150</v>
      </c>
      <c r="E100" s="227" t="s">
        <v>19</v>
      </c>
      <c r="F100" s="228" t="s">
        <v>153</v>
      </c>
      <c r="G100" s="225"/>
      <c r="H100" s="229">
        <v>-1.6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150</v>
      </c>
      <c r="AU100" s="235" t="s">
        <v>83</v>
      </c>
      <c r="AV100" s="13" t="s">
        <v>83</v>
      </c>
      <c r="AW100" s="13" t="s">
        <v>35</v>
      </c>
      <c r="AX100" s="13" t="s">
        <v>73</v>
      </c>
      <c r="AY100" s="235" t="s">
        <v>138</v>
      </c>
    </row>
    <row r="101" s="15" customFormat="1">
      <c r="A101" s="15"/>
      <c r="B101" s="246"/>
      <c r="C101" s="247"/>
      <c r="D101" s="226" t="s">
        <v>150</v>
      </c>
      <c r="E101" s="248" t="s">
        <v>19</v>
      </c>
      <c r="F101" s="249" t="s">
        <v>154</v>
      </c>
      <c r="G101" s="247"/>
      <c r="H101" s="250">
        <v>5.6400000000000008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150</v>
      </c>
      <c r="AU101" s="256" t="s">
        <v>83</v>
      </c>
      <c r="AV101" s="15" t="s">
        <v>146</v>
      </c>
      <c r="AW101" s="15" t="s">
        <v>35</v>
      </c>
      <c r="AX101" s="15" t="s">
        <v>81</v>
      </c>
      <c r="AY101" s="256" t="s">
        <v>138</v>
      </c>
    </row>
    <row r="102" s="2" customFormat="1" ht="16.5" customHeight="1">
      <c r="A102" s="40"/>
      <c r="B102" s="41"/>
      <c r="C102" s="206" t="s">
        <v>83</v>
      </c>
      <c r="D102" s="206" t="s">
        <v>141</v>
      </c>
      <c r="E102" s="207" t="s">
        <v>155</v>
      </c>
      <c r="F102" s="208" t="s">
        <v>156</v>
      </c>
      <c r="G102" s="209" t="s">
        <v>144</v>
      </c>
      <c r="H102" s="210">
        <v>21.29</v>
      </c>
      <c r="I102" s="211"/>
      <c r="J102" s="212">
        <f>ROUND(I102*H102,2)</f>
        <v>0</v>
      </c>
      <c r="K102" s="208" t="s">
        <v>145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146</v>
      </c>
      <c r="AT102" s="217" t="s">
        <v>141</v>
      </c>
      <c r="AU102" s="217" t="s">
        <v>83</v>
      </c>
      <c r="AY102" s="19" t="s">
        <v>138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146</v>
      </c>
      <c r="BM102" s="217" t="s">
        <v>157</v>
      </c>
    </row>
    <row r="103" s="2" customFormat="1">
      <c r="A103" s="40"/>
      <c r="B103" s="41"/>
      <c r="C103" s="42"/>
      <c r="D103" s="219" t="s">
        <v>148</v>
      </c>
      <c r="E103" s="42"/>
      <c r="F103" s="220" t="s">
        <v>158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148</v>
      </c>
      <c r="AU103" s="19" t="s">
        <v>83</v>
      </c>
    </row>
    <row r="104" s="14" customFormat="1">
      <c r="A104" s="14"/>
      <c r="B104" s="236"/>
      <c r="C104" s="237"/>
      <c r="D104" s="226" t="s">
        <v>150</v>
      </c>
      <c r="E104" s="238" t="s">
        <v>19</v>
      </c>
      <c r="F104" s="239" t="s">
        <v>159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150</v>
      </c>
      <c r="AU104" s="245" t="s">
        <v>83</v>
      </c>
      <c r="AV104" s="14" t="s">
        <v>81</v>
      </c>
      <c r="AW104" s="14" t="s">
        <v>35</v>
      </c>
      <c r="AX104" s="14" t="s">
        <v>73</v>
      </c>
      <c r="AY104" s="245" t="s">
        <v>138</v>
      </c>
    </row>
    <row r="105" s="13" customFormat="1">
      <c r="A105" s="13"/>
      <c r="B105" s="224"/>
      <c r="C105" s="225"/>
      <c r="D105" s="226" t="s">
        <v>150</v>
      </c>
      <c r="E105" s="227" t="s">
        <v>19</v>
      </c>
      <c r="F105" s="228" t="s">
        <v>160</v>
      </c>
      <c r="G105" s="225"/>
      <c r="H105" s="229">
        <v>21.29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150</v>
      </c>
      <c r="AU105" s="235" t="s">
        <v>83</v>
      </c>
      <c r="AV105" s="13" t="s">
        <v>83</v>
      </c>
      <c r="AW105" s="13" t="s">
        <v>35</v>
      </c>
      <c r="AX105" s="13" t="s">
        <v>73</v>
      </c>
      <c r="AY105" s="235" t="s">
        <v>138</v>
      </c>
    </row>
    <row r="106" s="15" customFormat="1">
      <c r="A106" s="15"/>
      <c r="B106" s="246"/>
      <c r="C106" s="247"/>
      <c r="D106" s="226" t="s">
        <v>150</v>
      </c>
      <c r="E106" s="248" t="s">
        <v>19</v>
      </c>
      <c r="F106" s="249" t="s">
        <v>154</v>
      </c>
      <c r="G106" s="247"/>
      <c r="H106" s="250">
        <v>21.29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150</v>
      </c>
      <c r="AU106" s="256" t="s">
        <v>83</v>
      </c>
      <c r="AV106" s="15" t="s">
        <v>146</v>
      </c>
      <c r="AW106" s="15" t="s">
        <v>35</v>
      </c>
      <c r="AX106" s="15" t="s">
        <v>81</v>
      </c>
      <c r="AY106" s="256" t="s">
        <v>138</v>
      </c>
    </row>
    <row r="107" s="2" customFormat="1" ht="24.15" customHeight="1">
      <c r="A107" s="40"/>
      <c r="B107" s="41"/>
      <c r="C107" s="206" t="s">
        <v>161</v>
      </c>
      <c r="D107" s="206" t="s">
        <v>141</v>
      </c>
      <c r="E107" s="207" t="s">
        <v>162</v>
      </c>
      <c r="F107" s="208" t="s">
        <v>163</v>
      </c>
      <c r="G107" s="209" t="s">
        <v>144</v>
      </c>
      <c r="H107" s="210">
        <v>1.6</v>
      </c>
      <c r="I107" s="211"/>
      <c r="J107" s="212">
        <f>ROUND(I107*H107,2)</f>
        <v>0</v>
      </c>
      <c r="K107" s="208" t="s">
        <v>145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0.076</v>
      </c>
      <c r="T107" s="216">
        <f>S107*H107</f>
        <v>0.1216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146</v>
      </c>
      <c r="AT107" s="217" t="s">
        <v>141</v>
      </c>
      <c r="AU107" s="217" t="s">
        <v>83</v>
      </c>
      <c r="AY107" s="19" t="s">
        <v>138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146</v>
      </c>
      <c r="BM107" s="217" t="s">
        <v>164</v>
      </c>
    </row>
    <row r="108" s="2" customFormat="1">
      <c r="A108" s="40"/>
      <c r="B108" s="41"/>
      <c r="C108" s="42"/>
      <c r="D108" s="219" t="s">
        <v>148</v>
      </c>
      <c r="E108" s="42"/>
      <c r="F108" s="220" t="s">
        <v>165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148</v>
      </c>
      <c r="AU108" s="19" t="s">
        <v>83</v>
      </c>
    </row>
    <row r="109" s="13" customFormat="1">
      <c r="A109" s="13"/>
      <c r="B109" s="224"/>
      <c r="C109" s="225"/>
      <c r="D109" s="226" t="s">
        <v>150</v>
      </c>
      <c r="E109" s="227" t="s">
        <v>19</v>
      </c>
      <c r="F109" s="228" t="s">
        <v>166</v>
      </c>
      <c r="G109" s="225"/>
      <c r="H109" s="229">
        <v>1.6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150</v>
      </c>
      <c r="AU109" s="235" t="s">
        <v>83</v>
      </c>
      <c r="AV109" s="13" t="s">
        <v>83</v>
      </c>
      <c r="AW109" s="13" t="s">
        <v>35</v>
      </c>
      <c r="AX109" s="13" t="s">
        <v>73</v>
      </c>
      <c r="AY109" s="235" t="s">
        <v>138</v>
      </c>
    </row>
    <row r="110" s="15" customFormat="1">
      <c r="A110" s="15"/>
      <c r="B110" s="246"/>
      <c r="C110" s="247"/>
      <c r="D110" s="226" t="s">
        <v>150</v>
      </c>
      <c r="E110" s="248" t="s">
        <v>19</v>
      </c>
      <c r="F110" s="249" t="s">
        <v>154</v>
      </c>
      <c r="G110" s="247"/>
      <c r="H110" s="250">
        <v>1.6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150</v>
      </c>
      <c r="AU110" s="256" t="s">
        <v>83</v>
      </c>
      <c r="AV110" s="15" t="s">
        <v>146</v>
      </c>
      <c r="AW110" s="15" t="s">
        <v>35</v>
      </c>
      <c r="AX110" s="15" t="s">
        <v>81</v>
      </c>
      <c r="AY110" s="256" t="s">
        <v>138</v>
      </c>
    </row>
    <row r="111" s="2" customFormat="1" ht="16.5" customHeight="1">
      <c r="A111" s="40"/>
      <c r="B111" s="41"/>
      <c r="C111" s="206" t="s">
        <v>146</v>
      </c>
      <c r="D111" s="206" t="s">
        <v>141</v>
      </c>
      <c r="E111" s="207" t="s">
        <v>167</v>
      </c>
      <c r="F111" s="208" t="s">
        <v>168</v>
      </c>
      <c r="G111" s="209" t="s">
        <v>169</v>
      </c>
      <c r="H111" s="210">
        <v>50</v>
      </c>
      <c r="I111" s="211"/>
      <c r="J111" s="212">
        <f>ROUND(I111*H111,2)</f>
        <v>0</v>
      </c>
      <c r="K111" s="208" t="s">
        <v>145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2E-05</v>
      </c>
      <c r="R111" s="215">
        <f>Q111*H111</f>
        <v>0.001</v>
      </c>
      <c r="S111" s="215">
        <v>0.003</v>
      </c>
      <c r="T111" s="216">
        <f>S111*H111</f>
        <v>0.15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146</v>
      </c>
      <c r="AT111" s="217" t="s">
        <v>141</v>
      </c>
      <c r="AU111" s="217" t="s">
        <v>83</v>
      </c>
      <c r="AY111" s="19" t="s">
        <v>138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146</v>
      </c>
      <c r="BM111" s="217" t="s">
        <v>170</v>
      </c>
    </row>
    <row r="112" s="2" customFormat="1">
      <c r="A112" s="40"/>
      <c r="B112" s="41"/>
      <c r="C112" s="42"/>
      <c r="D112" s="219" t="s">
        <v>148</v>
      </c>
      <c r="E112" s="42"/>
      <c r="F112" s="220" t="s">
        <v>171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148</v>
      </c>
      <c r="AU112" s="19" t="s">
        <v>83</v>
      </c>
    </row>
    <row r="113" s="14" customFormat="1">
      <c r="A113" s="14"/>
      <c r="B113" s="236"/>
      <c r="C113" s="237"/>
      <c r="D113" s="226" t="s">
        <v>150</v>
      </c>
      <c r="E113" s="238" t="s">
        <v>19</v>
      </c>
      <c r="F113" s="239" t="s">
        <v>172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150</v>
      </c>
      <c r="AU113" s="245" t="s">
        <v>83</v>
      </c>
      <c r="AV113" s="14" t="s">
        <v>81</v>
      </c>
      <c r="AW113" s="14" t="s">
        <v>35</v>
      </c>
      <c r="AX113" s="14" t="s">
        <v>73</v>
      </c>
      <c r="AY113" s="245" t="s">
        <v>138</v>
      </c>
    </row>
    <row r="114" s="13" customFormat="1">
      <c r="A114" s="13"/>
      <c r="B114" s="224"/>
      <c r="C114" s="225"/>
      <c r="D114" s="226" t="s">
        <v>150</v>
      </c>
      <c r="E114" s="227" t="s">
        <v>19</v>
      </c>
      <c r="F114" s="228" t="s">
        <v>173</v>
      </c>
      <c r="G114" s="225"/>
      <c r="H114" s="229">
        <v>50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150</v>
      </c>
      <c r="AU114" s="235" t="s">
        <v>83</v>
      </c>
      <c r="AV114" s="13" t="s">
        <v>83</v>
      </c>
      <c r="AW114" s="13" t="s">
        <v>35</v>
      </c>
      <c r="AX114" s="13" t="s">
        <v>73</v>
      </c>
      <c r="AY114" s="235" t="s">
        <v>138</v>
      </c>
    </row>
    <row r="115" s="15" customFormat="1">
      <c r="A115" s="15"/>
      <c r="B115" s="246"/>
      <c r="C115" s="247"/>
      <c r="D115" s="226" t="s">
        <v>150</v>
      </c>
      <c r="E115" s="248" t="s">
        <v>19</v>
      </c>
      <c r="F115" s="249" t="s">
        <v>154</v>
      </c>
      <c r="G115" s="247"/>
      <c r="H115" s="250">
        <v>50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6" t="s">
        <v>150</v>
      </c>
      <c r="AU115" s="256" t="s">
        <v>83</v>
      </c>
      <c r="AV115" s="15" t="s">
        <v>146</v>
      </c>
      <c r="AW115" s="15" t="s">
        <v>35</v>
      </c>
      <c r="AX115" s="15" t="s">
        <v>81</v>
      </c>
      <c r="AY115" s="256" t="s">
        <v>138</v>
      </c>
    </row>
    <row r="116" s="12" customFormat="1" ht="22.8" customHeight="1">
      <c r="A116" s="12"/>
      <c r="B116" s="190"/>
      <c r="C116" s="191"/>
      <c r="D116" s="192" t="s">
        <v>72</v>
      </c>
      <c r="E116" s="204" t="s">
        <v>174</v>
      </c>
      <c r="F116" s="204" t="s">
        <v>175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SUM(P117:P131)</f>
        <v>0</v>
      </c>
      <c r="Q116" s="198"/>
      <c r="R116" s="199">
        <f>SUM(R117:R131)</f>
        <v>0</v>
      </c>
      <c r="S116" s="198"/>
      <c r="T116" s="200">
        <f>SUM(T117:T131)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81</v>
      </c>
      <c r="AT116" s="202" t="s">
        <v>72</v>
      </c>
      <c r="AU116" s="202" t="s">
        <v>81</v>
      </c>
      <c r="AY116" s="201" t="s">
        <v>138</v>
      </c>
      <c r="BK116" s="203">
        <f>SUM(BK117:BK131)</f>
        <v>0</v>
      </c>
    </row>
    <row r="117" s="2" customFormat="1" ht="24.15" customHeight="1">
      <c r="A117" s="40"/>
      <c r="B117" s="41"/>
      <c r="C117" s="206" t="s">
        <v>176</v>
      </c>
      <c r="D117" s="206" t="s">
        <v>141</v>
      </c>
      <c r="E117" s="207" t="s">
        <v>177</v>
      </c>
      <c r="F117" s="208" t="s">
        <v>178</v>
      </c>
      <c r="G117" s="209" t="s">
        <v>179</v>
      </c>
      <c r="H117" s="210">
        <v>1.94</v>
      </c>
      <c r="I117" s="211"/>
      <c r="J117" s="212">
        <f>ROUND(I117*H117,2)</f>
        <v>0</v>
      </c>
      <c r="K117" s="208" t="s">
        <v>145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146</v>
      </c>
      <c r="AT117" s="217" t="s">
        <v>141</v>
      </c>
      <c r="AU117" s="217" t="s">
        <v>83</v>
      </c>
      <c r="AY117" s="19" t="s">
        <v>138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ROUND(I117*H117,2)</f>
        <v>0</v>
      </c>
      <c r="BL117" s="19" t="s">
        <v>146</v>
      </c>
      <c r="BM117" s="217" t="s">
        <v>180</v>
      </c>
    </row>
    <row r="118" s="2" customFormat="1">
      <c r="A118" s="40"/>
      <c r="B118" s="41"/>
      <c r="C118" s="42"/>
      <c r="D118" s="219" t="s">
        <v>148</v>
      </c>
      <c r="E118" s="42"/>
      <c r="F118" s="220" t="s">
        <v>181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148</v>
      </c>
      <c r="AU118" s="19" t="s">
        <v>83</v>
      </c>
    </row>
    <row r="119" s="2" customFormat="1" ht="37.8" customHeight="1">
      <c r="A119" s="40"/>
      <c r="B119" s="41"/>
      <c r="C119" s="206" t="s">
        <v>182</v>
      </c>
      <c r="D119" s="206" t="s">
        <v>141</v>
      </c>
      <c r="E119" s="207" t="s">
        <v>183</v>
      </c>
      <c r="F119" s="208" t="s">
        <v>184</v>
      </c>
      <c r="G119" s="209" t="s">
        <v>179</v>
      </c>
      <c r="H119" s="210">
        <v>1.94</v>
      </c>
      <c r="I119" s="211"/>
      <c r="J119" s="212">
        <f>ROUND(I119*H119,2)</f>
        <v>0</v>
      </c>
      <c r="K119" s="208" t="s">
        <v>145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141</v>
      </c>
      <c r="AU119" s="217" t="s">
        <v>83</v>
      </c>
      <c r="AY119" s="19" t="s">
        <v>138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146</v>
      </c>
      <c r="BM119" s="217" t="s">
        <v>185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186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148</v>
      </c>
      <c r="AU120" s="19" t="s">
        <v>83</v>
      </c>
    </row>
    <row r="121" s="2" customFormat="1" ht="21.75" customHeight="1">
      <c r="A121" s="40"/>
      <c r="B121" s="41"/>
      <c r="C121" s="206" t="s">
        <v>187</v>
      </c>
      <c r="D121" s="206" t="s">
        <v>141</v>
      </c>
      <c r="E121" s="207" t="s">
        <v>188</v>
      </c>
      <c r="F121" s="208" t="s">
        <v>189</v>
      </c>
      <c r="G121" s="209" t="s">
        <v>179</v>
      </c>
      <c r="H121" s="210">
        <v>1.94</v>
      </c>
      <c r="I121" s="211"/>
      <c r="J121" s="212">
        <f>ROUND(I121*H121,2)</f>
        <v>0</v>
      </c>
      <c r="K121" s="208" t="s">
        <v>145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146</v>
      </c>
      <c r="AT121" s="217" t="s">
        <v>141</v>
      </c>
      <c r="AU121" s="217" t="s">
        <v>83</v>
      </c>
      <c r="AY121" s="19" t="s">
        <v>138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146</v>
      </c>
      <c r="BM121" s="217" t="s">
        <v>190</v>
      </c>
    </row>
    <row r="122" s="2" customFormat="1">
      <c r="A122" s="40"/>
      <c r="B122" s="41"/>
      <c r="C122" s="42"/>
      <c r="D122" s="219" t="s">
        <v>148</v>
      </c>
      <c r="E122" s="42"/>
      <c r="F122" s="220" t="s">
        <v>191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148</v>
      </c>
      <c r="AU122" s="19" t="s">
        <v>83</v>
      </c>
    </row>
    <row r="123" s="2" customFormat="1" ht="24.15" customHeight="1">
      <c r="A123" s="40"/>
      <c r="B123" s="41"/>
      <c r="C123" s="206" t="s">
        <v>192</v>
      </c>
      <c r="D123" s="206" t="s">
        <v>141</v>
      </c>
      <c r="E123" s="207" t="s">
        <v>193</v>
      </c>
      <c r="F123" s="208" t="s">
        <v>194</v>
      </c>
      <c r="G123" s="209" t="s">
        <v>179</v>
      </c>
      <c r="H123" s="210">
        <v>17.46</v>
      </c>
      <c r="I123" s="211"/>
      <c r="J123" s="212">
        <f>ROUND(I123*H123,2)</f>
        <v>0</v>
      </c>
      <c r="K123" s="208" t="s">
        <v>145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146</v>
      </c>
      <c r="AT123" s="217" t="s">
        <v>141</v>
      </c>
      <c r="AU123" s="217" t="s">
        <v>83</v>
      </c>
      <c r="AY123" s="19" t="s">
        <v>138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146</v>
      </c>
      <c r="BM123" s="217" t="s">
        <v>195</v>
      </c>
    </row>
    <row r="124" s="2" customFormat="1">
      <c r="A124" s="40"/>
      <c r="B124" s="41"/>
      <c r="C124" s="42"/>
      <c r="D124" s="219" t="s">
        <v>148</v>
      </c>
      <c r="E124" s="42"/>
      <c r="F124" s="220" t="s">
        <v>196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148</v>
      </c>
      <c r="AU124" s="19" t="s">
        <v>83</v>
      </c>
    </row>
    <row r="125" s="13" customFormat="1">
      <c r="A125" s="13"/>
      <c r="B125" s="224"/>
      <c r="C125" s="225"/>
      <c r="D125" s="226" t="s">
        <v>150</v>
      </c>
      <c r="E125" s="225"/>
      <c r="F125" s="228" t="s">
        <v>197</v>
      </c>
      <c r="G125" s="225"/>
      <c r="H125" s="229">
        <v>17.46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150</v>
      </c>
      <c r="AU125" s="235" t="s">
        <v>83</v>
      </c>
      <c r="AV125" s="13" t="s">
        <v>83</v>
      </c>
      <c r="AW125" s="13" t="s">
        <v>4</v>
      </c>
      <c r="AX125" s="13" t="s">
        <v>81</v>
      </c>
      <c r="AY125" s="235" t="s">
        <v>138</v>
      </c>
    </row>
    <row r="126" s="2" customFormat="1" ht="24.15" customHeight="1">
      <c r="A126" s="40"/>
      <c r="B126" s="41"/>
      <c r="C126" s="206" t="s">
        <v>139</v>
      </c>
      <c r="D126" s="206" t="s">
        <v>141</v>
      </c>
      <c r="E126" s="207" t="s">
        <v>198</v>
      </c>
      <c r="F126" s="208" t="s">
        <v>199</v>
      </c>
      <c r="G126" s="209" t="s">
        <v>179</v>
      </c>
      <c r="H126" s="210">
        <v>1.59</v>
      </c>
      <c r="I126" s="211"/>
      <c r="J126" s="212">
        <f>ROUND(I126*H126,2)</f>
        <v>0</v>
      </c>
      <c r="K126" s="208" t="s">
        <v>145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146</v>
      </c>
      <c r="AT126" s="217" t="s">
        <v>141</v>
      </c>
      <c r="AU126" s="217" t="s">
        <v>83</v>
      </c>
      <c r="AY126" s="19" t="s">
        <v>138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146</v>
      </c>
      <c r="BM126" s="217" t="s">
        <v>200</v>
      </c>
    </row>
    <row r="127" s="2" customFormat="1">
      <c r="A127" s="40"/>
      <c r="B127" s="41"/>
      <c r="C127" s="42"/>
      <c r="D127" s="219" t="s">
        <v>148</v>
      </c>
      <c r="E127" s="42"/>
      <c r="F127" s="220" t="s">
        <v>201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148</v>
      </c>
      <c r="AU127" s="19" t="s">
        <v>83</v>
      </c>
    </row>
    <row r="128" s="13" customFormat="1">
      <c r="A128" s="13"/>
      <c r="B128" s="224"/>
      <c r="C128" s="225"/>
      <c r="D128" s="226" t="s">
        <v>150</v>
      </c>
      <c r="E128" s="227" t="s">
        <v>19</v>
      </c>
      <c r="F128" s="228" t="s">
        <v>202</v>
      </c>
      <c r="G128" s="225"/>
      <c r="H128" s="229">
        <v>1.59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150</v>
      </c>
      <c r="AU128" s="235" t="s">
        <v>83</v>
      </c>
      <c r="AV128" s="13" t="s">
        <v>83</v>
      </c>
      <c r="AW128" s="13" t="s">
        <v>35</v>
      </c>
      <c r="AX128" s="13" t="s">
        <v>73</v>
      </c>
      <c r="AY128" s="235" t="s">
        <v>138</v>
      </c>
    </row>
    <row r="129" s="15" customFormat="1">
      <c r="A129" s="15"/>
      <c r="B129" s="246"/>
      <c r="C129" s="247"/>
      <c r="D129" s="226" t="s">
        <v>150</v>
      </c>
      <c r="E129" s="248" t="s">
        <v>19</v>
      </c>
      <c r="F129" s="249" t="s">
        <v>154</v>
      </c>
      <c r="G129" s="247"/>
      <c r="H129" s="250">
        <v>1.59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150</v>
      </c>
      <c r="AU129" s="256" t="s">
        <v>83</v>
      </c>
      <c r="AV129" s="15" t="s">
        <v>146</v>
      </c>
      <c r="AW129" s="15" t="s">
        <v>35</v>
      </c>
      <c r="AX129" s="15" t="s">
        <v>81</v>
      </c>
      <c r="AY129" s="256" t="s">
        <v>138</v>
      </c>
    </row>
    <row r="130" s="2" customFormat="1" ht="24.15" customHeight="1">
      <c r="A130" s="40"/>
      <c r="B130" s="41"/>
      <c r="C130" s="206" t="s">
        <v>203</v>
      </c>
      <c r="D130" s="206" t="s">
        <v>141</v>
      </c>
      <c r="E130" s="207" t="s">
        <v>204</v>
      </c>
      <c r="F130" s="208" t="s">
        <v>205</v>
      </c>
      <c r="G130" s="209" t="s">
        <v>179</v>
      </c>
      <c r="H130" s="210">
        <v>0.35</v>
      </c>
      <c r="I130" s="211"/>
      <c r="J130" s="212">
        <f>ROUND(I130*H130,2)</f>
        <v>0</v>
      </c>
      <c r="K130" s="208" t="s">
        <v>145</v>
      </c>
      <c r="L130" s="46"/>
      <c r="M130" s="213" t="s">
        <v>19</v>
      </c>
      <c r="N130" s="214" t="s">
        <v>44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146</v>
      </c>
      <c r="AT130" s="217" t="s">
        <v>141</v>
      </c>
      <c r="AU130" s="217" t="s">
        <v>83</v>
      </c>
      <c r="AY130" s="19" t="s">
        <v>138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ROUND(I130*H130,2)</f>
        <v>0</v>
      </c>
      <c r="BL130" s="19" t="s">
        <v>146</v>
      </c>
      <c r="BM130" s="217" t="s">
        <v>206</v>
      </c>
    </row>
    <row r="131" s="2" customFormat="1">
      <c r="A131" s="40"/>
      <c r="B131" s="41"/>
      <c r="C131" s="42"/>
      <c r="D131" s="219" t="s">
        <v>148</v>
      </c>
      <c r="E131" s="42"/>
      <c r="F131" s="220" t="s">
        <v>207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148</v>
      </c>
      <c r="AU131" s="19" t="s">
        <v>83</v>
      </c>
    </row>
    <row r="132" s="12" customFormat="1" ht="25.92" customHeight="1">
      <c r="A132" s="12"/>
      <c r="B132" s="190"/>
      <c r="C132" s="191"/>
      <c r="D132" s="192" t="s">
        <v>72</v>
      </c>
      <c r="E132" s="193" t="s">
        <v>208</v>
      </c>
      <c r="F132" s="193" t="s">
        <v>209</v>
      </c>
      <c r="G132" s="191"/>
      <c r="H132" s="191"/>
      <c r="I132" s="194"/>
      <c r="J132" s="195">
        <f>BK132</f>
        <v>0</v>
      </c>
      <c r="K132" s="191"/>
      <c r="L132" s="196"/>
      <c r="M132" s="197"/>
      <c r="N132" s="198"/>
      <c r="O132" s="198"/>
      <c r="P132" s="199">
        <f>P133+P135+P137+P139+P141+P147+P153+P156+P164+P170</f>
        <v>0</v>
      </c>
      <c r="Q132" s="198"/>
      <c r="R132" s="199">
        <f>R133+R135+R137+R139+R141+R147+R153+R156+R164+R170</f>
        <v>0.107036</v>
      </c>
      <c r="S132" s="198"/>
      <c r="T132" s="200">
        <f>T133+T135+T137+T139+T141+T147+T153+T156+T164+T170</f>
        <v>0.94685180999999984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83</v>
      </c>
      <c r="AT132" s="202" t="s">
        <v>72</v>
      </c>
      <c r="AU132" s="202" t="s">
        <v>73</v>
      </c>
      <c r="AY132" s="201" t="s">
        <v>138</v>
      </c>
      <c r="BK132" s="203">
        <f>BK133+BK135+BK137+BK139+BK141+BK147+BK153+BK156+BK164+BK170</f>
        <v>0</v>
      </c>
    </row>
    <row r="133" s="12" customFormat="1" ht="22.8" customHeight="1">
      <c r="A133" s="12"/>
      <c r="B133" s="190"/>
      <c r="C133" s="191"/>
      <c r="D133" s="192" t="s">
        <v>72</v>
      </c>
      <c r="E133" s="204" t="s">
        <v>210</v>
      </c>
      <c r="F133" s="204" t="s">
        <v>211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P134</f>
        <v>0</v>
      </c>
      <c r="Q133" s="198"/>
      <c r="R133" s="199">
        <f>R134</f>
        <v>0</v>
      </c>
      <c r="S133" s="198"/>
      <c r="T133" s="200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83</v>
      </c>
      <c r="AT133" s="202" t="s">
        <v>72</v>
      </c>
      <c r="AU133" s="202" t="s">
        <v>81</v>
      </c>
      <c r="AY133" s="201" t="s">
        <v>138</v>
      </c>
      <c r="BK133" s="203">
        <f>BK134</f>
        <v>0</v>
      </c>
    </row>
    <row r="134" s="2" customFormat="1" ht="16.5" customHeight="1">
      <c r="A134" s="40"/>
      <c r="B134" s="41"/>
      <c r="C134" s="206" t="s">
        <v>212</v>
      </c>
      <c r="D134" s="206" t="s">
        <v>141</v>
      </c>
      <c r="E134" s="207" t="s">
        <v>213</v>
      </c>
      <c r="F134" s="208" t="s">
        <v>214</v>
      </c>
      <c r="G134" s="209" t="s">
        <v>215</v>
      </c>
      <c r="H134" s="210">
        <v>1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216</v>
      </c>
      <c r="AT134" s="217" t="s">
        <v>141</v>
      </c>
      <c r="AU134" s="217" t="s">
        <v>83</v>
      </c>
      <c r="AY134" s="19" t="s">
        <v>138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216</v>
      </c>
      <c r="BM134" s="217" t="s">
        <v>217</v>
      </c>
    </row>
    <row r="135" s="12" customFormat="1" ht="22.8" customHeight="1">
      <c r="A135" s="12"/>
      <c r="B135" s="190"/>
      <c r="C135" s="191"/>
      <c r="D135" s="192" t="s">
        <v>72</v>
      </c>
      <c r="E135" s="204" t="s">
        <v>218</v>
      </c>
      <c r="F135" s="204" t="s">
        <v>219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P136</f>
        <v>0</v>
      </c>
      <c r="Q135" s="198"/>
      <c r="R135" s="199">
        <f>R136</f>
        <v>0</v>
      </c>
      <c r="S135" s="198"/>
      <c r="T135" s="20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83</v>
      </c>
      <c r="AT135" s="202" t="s">
        <v>72</v>
      </c>
      <c r="AU135" s="202" t="s">
        <v>81</v>
      </c>
      <c r="AY135" s="201" t="s">
        <v>138</v>
      </c>
      <c r="BK135" s="203">
        <f>BK136</f>
        <v>0</v>
      </c>
    </row>
    <row r="136" s="2" customFormat="1" ht="16.5" customHeight="1">
      <c r="A136" s="40"/>
      <c r="B136" s="41"/>
      <c r="C136" s="206" t="s">
        <v>8</v>
      </c>
      <c r="D136" s="206" t="s">
        <v>141</v>
      </c>
      <c r="E136" s="207" t="s">
        <v>220</v>
      </c>
      <c r="F136" s="208" t="s">
        <v>221</v>
      </c>
      <c r="G136" s="209" t="s">
        <v>215</v>
      </c>
      <c r="H136" s="210">
        <v>1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216</v>
      </c>
      <c r="AT136" s="217" t="s">
        <v>141</v>
      </c>
      <c r="AU136" s="217" t="s">
        <v>83</v>
      </c>
      <c r="AY136" s="19" t="s">
        <v>138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216</v>
      </c>
      <c r="BM136" s="217" t="s">
        <v>222</v>
      </c>
    </row>
    <row r="137" s="12" customFormat="1" ht="22.8" customHeight="1">
      <c r="A137" s="12"/>
      <c r="B137" s="190"/>
      <c r="C137" s="191"/>
      <c r="D137" s="192" t="s">
        <v>72</v>
      </c>
      <c r="E137" s="204" t="s">
        <v>223</v>
      </c>
      <c r="F137" s="204" t="s">
        <v>224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P138</f>
        <v>0</v>
      </c>
      <c r="Q137" s="198"/>
      <c r="R137" s="199">
        <f>R138</f>
        <v>0</v>
      </c>
      <c r="S137" s="198"/>
      <c r="T137" s="200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83</v>
      </c>
      <c r="AT137" s="202" t="s">
        <v>72</v>
      </c>
      <c r="AU137" s="202" t="s">
        <v>81</v>
      </c>
      <c r="AY137" s="201" t="s">
        <v>138</v>
      </c>
      <c r="BK137" s="203">
        <f>BK138</f>
        <v>0</v>
      </c>
    </row>
    <row r="138" s="2" customFormat="1" ht="16.5" customHeight="1">
      <c r="A138" s="40"/>
      <c r="B138" s="41"/>
      <c r="C138" s="206" t="s">
        <v>225</v>
      </c>
      <c r="D138" s="206" t="s">
        <v>141</v>
      </c>
      <c r="E138" s="207" t="s">
        <v>226</v>
      </c>
      <c r="F138" s="208" t="s">
        <v>227</v>
      </c>
      <c r="G138" s="209" t="s">
        <v>215</v>
      </c>
      <c r="H138" s="210">
        <v>1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44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216</v>
      </c>
      <c r="AT138" s="217" t="s">
        <v>141</v>
      </c>
      <c r="AU138" s="217" t="s">
        <v>83</v>
      </c>
      <c r="AY138" s="19" t="s">
        <v>138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81</v>
      </c>
      <c r="BK138" s="218">
        <f>ROUND(I138*H138,2)</f>
        <v>0</v>
      </c>
      <c r="BL138" s="19" t="s">
        <v>216</v>
      </c>
      <c r="BM138" s="217" t="s">
        <v>228</v>
      </c>
    </row>
    <row r="139" s="12" customFormat="1" ht="22.8" customHeight="1">
      <c r="A139" s="12"/>
      <c r="B139" s="190"/>
      <c r="C139" s="191"/>
      <c r="D139" s="192" t="s">
        <v>72</v>
      </c>
      <c r="E139" s="204" t="s">
        <v>229</v>
      </c>
      <c r="F139" s="204" t="s">
        <v>230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P140</f>
        <v>0</v>
      </c>
      <c r="Q139" s="198"/>
      <c r="R139" s="199">
        <f>R140</f>
        <v>0</v>
      </c>
      <c r="S139" s="198"/>
      <c r="T139" s="20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83</v>
      </c>
      <c r="AT139" s="202" t="s">
        <v>72</v>
      </c>
      <c r="AU139" s="202" t="s">
        <v>81</v>
      </c>
      <c r="AY139" s="201" t="s">
        <v>138</v>
      </c>
      <c r="BK139" s="203">
        <f>BK140</f>
        <v>0</v>
      </c>
    </row>
    <row r="140" s="2" customFormat="1" ht="16.5" customHeight="1">
      <c r="A140" s="40"/>
      <c r="B140" s="41"/>
      <c r="C140" s="206" t="s">
        <v>231</v>
      </c>
      <c r="D140" s="206" t="s">
        <v>141</v>
      </c>
      <c r="E140" s="207" t="s">
        <v>232</v>
      </c>
      <c r="F140" s="208" t="s">
        <v>233</v>
      </c>
      <c r="G140" s="209" t="s">
        <v>215</v>
      </c>
      <c r="H140" s="210">
        <v>1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216</v>
      </c>
      <c r="AT140" s="217" t="s">
        <v>141</v>
      </c>
      <c r="AU140" s="217" t="s">
        <v>83</v>
      </c>
      <c r="AY140" s="19" t="s">
        <v>138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81</v>
      </c>
      <c r="BK140" s="218">
        <f>ROUND(I140*H140,2)</f>
        <v>0</v>
      </c>
      <c r="BL140" s="19" t="s">
        <v>216</v>
      </c>
      <c r="BM140" s="217" t="s">
        <v>234</v>
      </c>
    </row>
    <row r="141" s="12" customFormat="1" ht="22.8" customHeight="1">
      <c r="A141" s="12"/>
      <c r="B141" s="190"/>
      <c r="C141" s="191"/>
      <c r="D141" s="192" t="s">
        <v>72</v>
      </c>
      <c r="E141" s="204" t="s">
        <v>235</v>
      </c>
      <c r="F141" s="204" t="s">
        <v>236</v>
      </c>
      <c r="G141" s="191"/>
      <c r="H141" s="191"/>
      <c r="I141" s="194"/>
      <c r="J141" s="205">
        <f>BK141</f>
        <v>0</v>
      </c>
      <c r="K141" s="191"/>
      <c r="L141" s="196"/>
      <c r="M141" s="197"/>
      <c r="N141" s="198"/>
      <c r="O141" s="198"/>
      <c r="P141" s="199">
        <f>SUM(P142:P146)</f>
        <v>0</v>
      </c>
      <c r="Q141" s="198"/>
      <c r="R141" s="199">
        <f>SUM(R142:R146)</f>
        <v>0</v>
      </c>
      <c r="S141" s="198"/>
      <c r="T141" s="200">
        <f>SUM(T142:T146)</f>
        <v>0.155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1" t="s">
        <v>83</v>
      </c>
      <c r="AT141" s="202" t="s">
        <v>72</v>
      </c>
      <c r="AU141" s="202" t="s">
        <v>81</v>
      </c>
      <c r="AY141" s="201" t="s">
        <v>138</v>
      </c>
      <c r="BK141" s="203">
        <f>SUM(BK142:BK146)</f>
        <v>0</v>
      </c>
    </row>
    <row r="142" s="2" customFormat="1" ht="16.5" customHeight="1">
      <c r="A142" s="40"/>
      <c r="B142" s="41"/>
      <c r="C142" s="206" t="s">
        <v>237</v>
      </c>
      <c r="D142" s="206" t="s">
        <v>141</v>
      </c>
      <c r="E142" s="207" t="s">
        <v>238</v>
      </c>
      <c r="F142" s="208" t="s">
        <v>239</v>
      </c>
      <c r="G142" s="209" t="s">
        <v>240</v>
      </c>
      <c r="H142" s="210">
        <v>1</v>
      </c>
      <c r="I142" s="211"/>
      <c r="J142" s="212">
        <f>ROUND(I142*H142,2)</f>
        <v>0</v>
      </c>
      <c r="K142" s="208" t="s">
        <v>19</v>
      </c>
      <c r="L142" s="46"/>
      <c r="M142" s="213" t="s">
        <v>19</v>
      </c>
      <c r="N142" s="214" t="s">
        <v>44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216</v>
      </c>
      <c r="AT142" s="217" t="s">
        <v>141</v>
      </c>
      <c r="AU142" s="217" t="s">
        <v>83</v>
      </c>
      <c r="AY142" s="19" t="s">
        <v>138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216</v>
      </c>
      <c r="BM142" s="217" t="s">
        <v>241</v>
      </c>
    </row>
    <row r="143" s="2" customFormat="1" ht="16.5" customHeight="1">
      <c r="A143" s="40"/>
      <c r="B143" s="41"/>
      <c r="C143" s="206" t="s">
        <v>216</v>
      </c>
      <c r="D143" s="206" t="s">
        <v>141</v>
      </c>
      <c r="E143" s="207" t="s">
        <v>242</v>
      </c>
      <c r="F143" s="208" t="s">
        <v>243</v>
      </c>
      <c r="G143" s="209" t="s">
        <v>244</v>
      </c>
      <c r="H143" s="210">
        <v>1</v>
      </c>
      <c r="I143" s="211"/>
      <c r="J143" s="212">
        <f>ROUND(I143*H143,2)</f>
        <v>0</v>
      </c>
      <c r="K143" s="208" t="s">
        <v>145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0.024</v>
      </c>
      <c r="T143" s="216">
        <f>S143*H143</f>
        <v>0.024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216</v>
      </c>
      <c r="AT143" s="217" t="s">
        <v>141</v>
      </c>
      <c r="AU143" s="217" t="s">
        <v>83</v>
      </c>
      <c r="AY143" s="19" t="s">
        <v>138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216</v>
      </c>
      <c r="BM143" s="217" t="s">
        <v>245</v>
      </c>
    </row>
    <row r="144" s="2" customFormat="1">
      <c r="A144" s="40"/>
      <c r="B144" s="41"/>
      <c r="C144" s="42"/>
      <c r="D144" s="219" t="s">
        <v>148</v>
      </c>
      <c r="E144" s="42"/>
      <c r="F144" s="220" t="s">
        <v>246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148</v>
      </c>
      <c r="AU144" s="19" t="s">
        <v>83</v>
      </c>
    </row>
    <row r="145" s="2" customFormat="1" ht="21.75" customHeight="1">
      <c r="A145" s="40"/>
      <c r="B145" s="41"/>
      <c r="C145" s="206" t="s">
        <v>247</v>
      </c>
      <c r="D145" s="206" t="s">
        <v>141</v>
      </c>
      <c r="E145" s="207" t="s">
        <v>248</v>
      </c>
      <c r="F145" s="208" t="s">
        <v>249</v>
      </c>
      <c r="G145" s="209" t="s">
        <v>244</v>
      </c>
      <c r="H145" s="210">
        <v>1</v>
      </c>
      <c r="I145" s="211"/>
      <c r="J145" s="212">
        <f>ROUND(I145*H145,2)</f>
        <v>0</v>
      </c>
      <c r="K145" s="208" t="s">
        <v>145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0.13100000000000002</v>
      </c>
      <c r="T145" s="216">
        <f>S145*H145</f>
        <v>0.13100000000000002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216</v>
      </c>
      <c r="AT145" s="217" t="s">
        <v>141</v>
      </c>
      <c r="AU145" s="217" t="s">
        <v>83</v>
      </c>
      <c r="AY145" s="19" t="s">
        <v>138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216</v>
      </c>
      <c r="BM145" s="217" t="s">
        <v>250</v>
      </c>
    </row>
    <row r="146" s="2" customFormat="1">
      <c r="A146" s="40"/>
      <c r="B146" s="41"/>
      <c r="C146" s="42"/>
      <c r="D146" s="219" t="s">
        <v>148</v>
      </c>
      <c r="E146" s="42"/>
      <c r="F146" s="220" t="s">
        <v>251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148</v>
      </c>
      <c r="AU146" s="19" t="s">
        <v>83</v>
      </c>
    </row>
    <row r="147" s="12" customFormat="1" ht="22.8" customHeight="1">
      <c r="A147" s="12"/>
      <c r="B147" s="190"/>
      <c r="C147" s="191"/>
      <c r="D147" s="192" t="s">
        <v>72</v>
      </c>
      <c r="E147" s="204" t="s">
        <v>252</v>
      </c>
      <c r="F147" s="204" t="s">
        <v>253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SUM(P148:P152)</f>
        <v>0</v>
      </c>
      <c r="Q147" s="198"/>
      <c r="R147" s="199">
        <f>SUM(R148:R152)</f>
        <v>0</v>
      </c>
      <c r="S147" s="198"/>
      <c r="T147" s="200">
        <f>SUM(T148:T152)</f>
        <v>0.53225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83</v>
      </c>
      <c r="AT147" s="202" t="s">
        <v>72</v>
      </c>
      <c r="AU147" s="202" t="s">
        <v>81</v>
      </c>
      <c r="AY147" s="201" t="s">
        <v>138</v>
      </c>
      <c r="BK147" s="203">
        <f>SUM(BK148:BK152)</f>
        <v>0</v>
      </c>
    </row>
    <row r="148" s="2" customFormat="1" ht="16.5" customHeight="1">
      <c r="A148" s="40"/>
      <c r="B148" s="41"/>
      <c r="C148" s="206" t="s">
        <v>254</v>
      </c>
      <c r="D148" s="206" t="s">
        <v>141</v>
      </c>
      <c r="E148" s="207" t="s">
        <v>255</v>
      </c>
      <c r="F148" s="208" t="s">
        <v>256</v>
      </c>
      <c r="G148" s="209" t="s">
        <v>144</v>
      </c>
      <c r="H148" s="210">
        <v>21.29</v>
      </c>
      <c r="I148" s="211"/>
      <c r="J148" s="212">
        <f>ROUND(I148*H148,2)</f>
        <v>0</v>
      </c>
      <c r="K148" s="208" t="s">
        <v>145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0.025</v>
      </c>
      <c r="T148" s="216">
        <f>S148*H148</f>
        <v>0.53225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216</v>
      </c>
      <c r="AT148" s="217" t="s">
        <v>141</v>
      </c>
      <c r="AU148" s="217" t="s">
        <v>83</v>
      </c>
      <c r="AY148" s="19" t="s">
        <v>138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216</v>
      </c>
      <c r="BM148" s="217" t="s">
        <v>257</v>
      </c>
    </row>
    <row r="149" s="2" customFormat="1">
      <c r="A149" s="40"/>
      <c r="B149" s="41"/>
      <c r="C149" s="42"/>
      <c r="D149" s="219" t="s">
        <v>148</v>
      </c>
      <c r="E149" s="42"/>
      <c r="F149" s="220" t="s">
        <v>258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148</v>
      </c>
      <c r="AU149" s="19" t="s">
        <v>83</v>
      </c>
    </row>
    <row r="150" s="14" customFormat="1">
      <c r="A150" s="14"/>
      <c r="B150" s="236"/>
      <c r="C150" s="237"/>
      <c r="D150" s="226" t="s">
        <v>150</v>
      </c>
      <c r="E150" s="238" t="s">
        <v>19</v>
      </c>
      <c r="F150" s="239" t="s">
        <v>159</v>
      </c>
      <c r="G150" s="237"/>
      <c r="H150" s="238" t="s">
        <v>19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150</v>
      </c>
      <c r="AU150" s="245" t="s">
        <v>83</v>
      </c>
      <c r="AV150" s="14" t="s">
        <v>81</v>
      </c>
      <c r="AW150" s="14" t="s">
        <v>35</v>
      </c>
      <c r="AX150" s="14" t="s">
        <v>73</v>
      </c>
      <c r="AY150" s="245" t="s">
        <v>138</v>
      </c>
    </row>
    <row r="151" s="13" customFormat="1">
      <c r="A151" s="13"/>
      <c r="B151" s="224"/>
      <c r="C151" s="225"/>
      <c r="D151" s="226" t="s">
        <v>150</v>
      </c>
      <c r="E151" s="227" t="s">
        <v>19</v>
      </c>
      <c r="F151" s="228" t="s">
        <v>160</v>
      </c>
      <c r="G151" s="225"/>
      <c r="H151" s="229">
        <v>21.29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150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138</v>
      </c>
    </row>
    <row r="152" s="15" customFormat="1">
      <c r="A152" s="15"/>
      <c r="B152" s="246"/>
      <c r="C152" s="247"/>
      <c r="D152" s="226" t="s">
        <v>150</v>
      </c>
      <c r="E152" s="248" t="s">
        <v>19</v>
      </c>
      <c r="F152" s="249" t="s">
        <v>154</v>
      </c>
      <c r="G152" s="247"/>
      <c r="H152" s="250">
        <v>21.29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150</v>
      </c>
      <c r="AU152" s="256" t="s">
        <v>83</v>
      </c>
      <c r="AV152" s="15" t="s">
        <v>146</v>
      </c>
      <c r="AW152" s="15" t="s">
        <v>35</v>
      </c>
      <c r="AX152" s="15" t="s">
        <v>81</v>
      </c>
      <c r="AY152" s="256" t="s">
        <v>138</v>
      </c>
    </row>
    <row r="153" s="12" customFormat="1" ht="22.8" customHeight="1">
      <c r="A153" s="12"/>
      <c r="B153" s="190"/>
      <c r="C153" s="191"/>
      <c r="D153" s="192" t="s">
        <v>72</v>
      </c>
      <c r="E153" s="204" t="s">
        <v>259</v>
      </c>
      <c r="F153" s="204" t="s">
        <v>260</v>
      </c>
      <c r="G153" s="191"/>
      <c r="H153" s="191"/>
      <c r="I153" s="194"/>
      <c r="J153" s="205">
        <f>BK153</f>
        <v>0</v>
      </c>
      <c r="K153" s="191"/>
      <c r="L153" s="196"/>
      <c r="M153" s="197"/>
      <c r="N153" s="198"/>
      <c r="O153" s="198"/>
      <c r="P153" s="199">
        <f>SUM(P154:P155)</f>
        <v>0</v>
      </c>
      <c r="Q153" s="198"/>
      <c r="R153" s="199">
        <f>SUM(R154:R155)</f>
        <v>0</v>
      </c>
      <c r="S153" s="198"/>
      <c r="T153" s="200">
        <f>SUM(T154:T155)</f>
        <v>0.053225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83</v>
      </c>
      <c r="AT153" s="202" t="s">
        <v>72</v>
      </c>
      <c r="AU153" s="202" t="s">
        <v>81</v>
      </c>
      <c r="AY153" s="201" t="s">
        <v>138</v>
      </c>
      <c r="BK153" s="203">
        <f>SUM(BK154:BK155)</f>
        <v>0</v>
      </c>
    </row>
    <row r="154" s="2" customFormat="1" ht="16.5" customHeight="1">
      <c r="A154" s="40"/>
      <c r="B154" s="41"/>
      <c r="C154" s="206" t="s">
        <v>261</v>
      </c>
      <c r="D154" s="206" t="s">
        <v>141</v>
      </c>
      <c r="E154" s="207" t="s">
        <v>262</v>
      </c>
      <c r="F154" s="208" t="s">
        <v>263</v>
      </c>
      <c r="G154" s="209" t="s">
        <v>144</v>
      </c>
      <c r="H154" s="210">
        <v>21.29</v>
      </c>
      <c r="I154" s="211"/>
      <c r="J154" s="212">
        <f>ROUND(I154*H154,2)</f>
        <v>0</v>
      </c>
      <c r="K154" s="208" t="s">
        <v>145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0.0025</v>
      </c>
      <c r="T154" s="216">
        <f>S154*H154</f>
        <v>0.053225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216</v>
      </c>
      <c r="AT154" s="217" t="s">
        <v>141</v>
      </c>
      <c r="AU154" s="217" t="s">
        <v>83</v>
      </c>
      <c r="AY154" s="19" t="s">
        <v>138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ROUND(I154*H154,2)</f>
        <v>0</v>
      </c>
      <c r="BL154" s="19" t="s">
        <v>216</v>
      </c>
      <c r="BM154" s="217" t="s">
        <v>264</v>
      </c>
    </row>
    <row r="155" s="2" customFormat="1">
      <c r="A155" s="40"/>
      <c r="B155" s="41"/>
      <c r="C155" s="42"/>
      <c r="D155" s="219" t="s">
        <v>148</v>
      </c>
      <c r="E155" s="42"/>
      <c r="F155" s="220" t="s">
        <v>265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148</v>
      </c>
      <c r="AU155" s="19" t="s">
        <v>83</v>
      </c>
    </row>
    <row r="156" s="12" customFormat="1" ht="22.8" customHeight="1">
      <c r="A156" s="12"/>
      <c r="B156" s="190"/>
      <c r="C156" s="191"/>
      <c r="D156" s="192" t="s">
        <v>72</v>
      </c>
      <c r="E156" s="204" t="s">
        <v>266</v>
      </c>
      <c r="F156" s="204" t="s">
        <v>267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SUM(P157:P163)</f>
        <v>0</v>
      </c>
      <c r="Q156" s="198"/>
      <c r="R156" s="199">
        <f>SUM(R157:R163)</f>
        <v>0</v>
      </c>
      <c r="S156" s="198"/>
      <c r="T156" s="200">
        <f>SUM(T157:T163)</f>
        <v>0.1732096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83</v>
      </c>
      <c r="AT156" s="202" t="s">
        <v>72</v>
      </c>
      <c r="AU156" s="202" t="s">
        <v>81</v>
      </c>
      <c r="AY156" s="201" t="s">
        <v>138</v>
      </c>
      <c r="BK156" s="203">
        <f>SUM(BK157:BK163)</f>
        <v>0</v>
      </c>
    </row>
    <row r="157" s="2" customFormat="1" ht="16.5" customHeight="1">
      <c r="A157" s="40"/>
      <c r="B157" s="41"/>
      <c r="C157" s="206" t="s">
        <v>268</v>
      </c>
      <c r="D157" s="206" t="s">
        <v>141</v>
      </c>
      <c r="E157" s="207" t="s">
        <v>269</v>
      </c>
      <c r="F157" s="208" t="s">
        <v>270</v>
      </c>
      <c r="G157" s="209" t="s">
        <v>144</v>
      </c>
      <c r="H157" s="210">
        <v>6.368</v>
      </c>
      <c r="I157" s="211"/>
      <c r="J157" s="212">
        <f>ROUND(I157*H157,2)</f>
        <v>0</v>
      </c>
      <c r="K157" s="208" t="s">
        <v>145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0.027199999999999996</v>
      </c>
      <c r="T157" s="216">
        <f>S157*H157</f>
        <v>0.1732096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216</v>
      </c>
      <c r="AT157" s="217" t="s">
        <v>141</v>
      </c>
      <c r="AU157" s="217" t="s">
        <v>83</v>
      </c>
      <c r="AY157" s="19" t="s">
        <v>138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216</v>
      </c>
      <c r="BM157" s="217" t="s">
        <v>271</v>
      </c>
    </row>
    <row r="158" s="2" customFormat="1">
      <c r="A158" s="40"/>
      <c r="B158" s="41"/>
      <c r="C158" s="42"/>
      <c r="D158" s="219" t="s">
        <v>148</v>
      </c>
      <c r="E158" s="42"/>
      <c r="F158" s="220" t="s">
        <v>272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148</v>
      </c>
      <c r="AU158" s="19" t="s">
        <v>83</v>
      </c>
    </row>
    <row r="159" s="14" customFormat="1">
      <c r="A159" s="14"/>
      <c r="B159" s="236"/>
      <c r="C159" s="237"/>
      <c r="D159" s="226" t="s">
        <v>150</v>
      </c>
      <c r="E159" s="238" t="s">
        <v>19</v>
      </c>
      <c r="F159" s="239" t="s">
        <v>159</v>
      </c>
      <c r="G159" s="237"/>
      <c r="H159" s="238" t="s">
        <v>19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150</v>
      </c>
      <c r="AU159" s="245" t="s">
        <v>83</v>
      </c>
      <c r="AV159" s="14" t="s">
        <v>81</v>
      </c>
      <c r="AW159" s="14" t="s">
        <v>35</v>
      </c>
      <c r="AX159" s="14" t="s">
        <v>73</v>
      </c>
      <c r="AY159" s="245" t="s">
        <v>138</v>
      </c>
    </row>
    <row r="160" s="13" customFormat="1">
      <c r="A160" s="13"/>
      <c r="B160" s="224"/>
      <c r="C160" s="225"/>
      <c r="D160" s="226" t="s">
        <v>150</v>
      </c>
      <c r="E160" s="227" t="s">
        <v>19</v>
      </c>
      <c r="F160" s="228" t="s">
        <v>273</v>
      </c>
      <c r="G160" s="225"/>
      <c r="H160" s="229">
        <v>3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150</v>
      </c>
      <c r="AU160" s="235" t="s">
        <v>83</v>
      </c>
      <c r="AV160" s="13" t="s">
        <v>83</v>
      </c>
      <c r="AW160" s="13" t="s">
        <v>35</v>
      </c>
      <c r="AX160" s="13" t="s">
        <v>73</v>
      </c>
      <c r="AY160" s="235" t="s">
        <v>138</v>
      </c>
    </row>
    <row r="161" s="14" customFormat="1">
      <c r="A161" s="14"/>
      <c r="B161" s="236"/>
      <c r="C161" s="237"/>
      <c r="D161" s="226" t="s">
        <v>150</v>
      </c>
      <c r="E161" s="238" t="s">
        <v>19</v>
      </c>
      <c r="F161" s="239" t="s">
        <v>274</v>
      </c>
      <c r="G161" s="237"/>
      <c r="H161" s="238" t="s">
        <v>19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150</v>
      </c>
      <c r="AU161" s="245" t="s">
        <v>83</v>
      </c>
      <c r="AV161" s="14" t="s">
        <v>81</v>
      </c>
      <c r="AW161" s="14" t="s">
        <v>35</v>
      </c>
      <c r="AX161" s="14" t="s">
        <v>73</v>
      </c>
      <c r="AY161" s="245" t="s">
        <v>138</v>
      </c>
    </row>
    <row r="162" s="13" customFormat="1">
      <c r="A162" s="13"/>
      <c r="B162" s="224"/>
      <c r="C162" s="225"/>
      <c r="D162" s="226" t="s">
        <v>150</v>
      </c>
      <c r="E162" s="227" t="s">
        <v>19</v>
      </c>
      <c r="F162" s="228" t="s">
        <v>275</v>
      </c>
      <c r="G162" s="225"/>
      <c r="H162" s="229">
        <v>3.368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150</v>
      </c>
      <c r="AU162" s="235" t="s">
        <v>83</v>
      </c>
      <c r="AV162" s="13" t="s">
        <v>83</v>
      </c>
      <c r="AW162" s="13" t="s">
        <v>35</v>
      </c>
      <c r="AX162" s="13" t="s">
        <v>73</v>
      </c>
      <c r="AY162" s="235" t="s">
        <v>138</v>
      </c>
    </row>
    <row r="163" s="15" customFormat="1">
      <c r="A163" s="15"/>
      <c r="B163" s="246"/>
      <c r="C163" s="247"/>
      <c r="D163" s="226" t="s">
        <v>150</v>
      </c>
      <c r="E163" s="248" t="s">
        <v>19</v>
      </c>
      <c r="F163" s="249" t="s">
        <v>154</v>
      </c>
      <c r="G163" s="247"/>
      <c r="H163" s="250">
        <v>6.368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150</v>
      </c>
      <c r="AU163" s="256" t="s">
        <v>83</v>
      </c>
      <c r="AV163" s="15" t="s">
        <v>146</v>
      </c>
      <c r="AW163" s="15" t="s">
        <v>35</v>
      </c>
      <c r="AX163" s="15" t="s">
        <v>81</v>
      </c>
      <c r="AY163" s="256" t="s">
        <v>138</v>
      </c>
    </row>
    <row r="164" s="12" customFormat="1" ht="22.8" customHeight="1">
      <c r="A164" s="12"/>
      <c r="B164" s="190"/>
      <c r="C164" s="191"/>
      <c r="D164" s="192" t="s">
        <v>72</v>
      </c>
      <c r="E164" s="204" t="s">
        <v>276</v>
      </c>
      <c r="F164" s="204" t="s">
        <v>277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SUM(P165:P169)</f>
        <v>0</v>
      </c>
      <c r="Q164" s="198"/>
      <c r="R164" s="199">
        <f>SUM(R165:R169)</f>
        <v>4.5E-05</v>
      </c>
      <c r="S164" s="198"/>
      <c r="T164" s="200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83</v>
      </c>
      <c r="AT164" s="202" t="s">
        <v>72</v>
      </c>
      <c r="AU164" s="202" t="s">
        <v>81</v>
      </c>
      <c r="AY164" s="201" t="s">
        <v>138</v>
      </c>
      <c r="BK164" s="203">
        <f>SUM(BK165:BK169)</f>
        <v>0</v>
      </c>
    </row>
    <row r="165" s="2" customFormat="1" ht="16.5" customHeight="1">
      <c r="A165" s="40"/>
      <c r="B165" s="41"/>
      <c r="C165" s="206" t="s">
        <v>7</v>
      </c>
      <c r="D165" s="206" t="s">
        <v>141</v>
      </c>
      <c r="E165" s="207" t="s">
        <v>278</v>
      </c>
      <c r="F165" s="208" t="s">
        <v>279</v>
      </c>
      <c r="G165" s="209" t="s">
        <v>144</v>
      </c>
      <c r="H165" s="210">
        <v>0.75</v>
      </c>
      <c r="I165" s="211"/>
      <c r="J165" s="212">
        <f>ROUND(I165*H165,2)</f>
        <v>0</v>
      </c>
      <c r="K165" s="208" t="s">
        <v>145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6E-05</v>
      </c>
      <c r="R165" s="215">
        <f>Q165*H165</f>
        <v>4.5E-05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216</v>
      </c>
      <c r="AT165" s="217" t="s">
        <v>141</v>
      </c>
      <c r="AU165" s="217" t="s">
        <v>83</v>
      </c>
      <c r="AY165" s="19" t="s">
        <v>138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216</v>
      </c>
      <c r="BM165" s="217" t="s">
        <v>280</v>
      </c>
    </row>
    <row r="166" s="2" customFormat="1">
      <c r="A166" s="40"/>
      <c r="B166" s="41"/>
      <c r="C166" s="42"/>
      <c r="D166" s="219" t="s">
        <v>148</v>
      </c>
      <c r="E166" s="42"/>
      <c r="F166" s="220" t="s">
        <v>281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148</v>
      </c>
      <c r="AU166" s="19" t="s">
        <v>83</v>
      </c>
    </row>
    <row r="167" s="14" customFormat="1">
      <c r="A167" s="14"/>
      <c r="B167" s="236"/>
      <c r="C167" s="237"/>
      <c r="D167" s="226" t="s">
        <v>150</v>
      </c>
      <c r="E167" s="238" t="s">
        <v>19</v>
      </c>
      <c r="F167" s="239" t="s">
        <v>282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150</v>
      </c>
      <c r="AU167" s="245" t="s">
        <v>83</v>
      </c>
      <c r="AV167" s="14" t="s">
        <v>81</v>
      </c>
      <c r="AW167" s="14" t="s">
        <v>35</v>
      </c>
      <c r="AX167" s="14" t="s">
        <v>73</v>
      </c>
      <c r="AY167" s="245" t="s">
        <v>138</v>
      </c>
    </row>
    <row r="168" s="13" customFormat="1">
      <c r="A168" s="13"/>
      <c r="B168" s="224"/>
      <c r="C168" s="225"/>
      <c r="D168" s="226" t="s">
        <v>150</v>
      </c>
      <c r="E168" s="227" t="s">
        <v>19</v>
      </c>
      <c r="F168" s="228" t="s">
        <v>283</v>
      </c>
      <c r="G168" s="225"/>
      <c r="H168" s="229">
        <v>0.75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150</v>
      </c>
      <c r="AU168" s="235" t="s">
        <v>83</v>
      </c>
      <c r="AV168" s="13" t="s">
        <v>83</v>
      </c>
      <c r="AW168" s="13" t="s">
        <v>35</v>
      </c>
      <c r="AX168" s="13" t="s">
        <v>73</v>
      </c>
      <c r="AY168" s="235" t="s">
        <v>138</v>
      </c>
    </row>
    <row r="169" s="15" customFormat="1">
      <c r="A169" s="15"/>
      <c r="B169" s="246"/>
      <c r="C169" s="247"/>
      <c r="D169" s="226" t="s">
        <v>150</v>
      </c>
      <c r="E169" s="248" t="s">
        <v>19</v>
      </c>
      <c r="F169" s="249" t="s">
        <v>154</v>
      </c>
      <c r="G169" s="247"/>
      <c r="H169" s="250">
        <v>0.75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150</v>
      </c>
      <c r="AU169" s="256" t="s">
        <v>83</v>
      </c>
      <c r="AV169" s="15" t="s">
        <v>146</v>
      </c>
      <c r="AW169" s="15" t="s">
        <v>35</v>
      </c>
      <c r="AX169" s="15" t="s">
        <v>81</v>
      </c>
      <c r="AY169" s="256" t="s">
        <v>138</v>
      </c>
    </row>
    <row r="170" s="12" customFormat="1" ht="22.8" customHeight="1">
      <c r="A170" s="12"/>
      <c r="B170" s="190"/>
      <c r="C170" s="191"/>
      <c r="D170" s="192" t="s">
        <v>72</v>
      </c>
      <c r="E170" s="204" t="s">
        <v>284</v>
      </c>
      <c r="F170" s="204" t="s">
        <v>285</v>
      </c>
      <c r="G170" s="191"/>
      <c r="H170" s="191"/>
      <c r="I170" s="194"/>
      <c r="J170" s="205">
        <f>BK170</f>
        <v>0</v>
      </c>
      <c r="K170" s="191"/>
      <c r="L170" s="196"/>
      <c r="M170" s="197"/>
      <c r="N170" s="198"/>
      <c r="O170" s="198"/>
      <c r="P170" s="199">
        <f>SUM(P171:P179)</f>
        <v>0</v>
      </c>
      <c r="Q170" s="198"/>
      <c r="R170" s="199">
        <f>SUM(R171:R179)</f>
        <v>0.106991</v>
      </c>
      <c r="S170" s="198"/>
      <c r="T170" s="200">
        <f>SUM(T171:T179)</f>
        <v>0.033167210000000004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1" t="s">
        <v>83</v>
      </c>
      <c r="AT170" s="202" t="s">
        <v>72</v>
      </c>
      <c r="AU170" s="202" t="s">
        <v>81</v>
      </c>
      <c r="AY170" s="201" t="s">
        <v>138</v>
      </c>
      <c r="BK170" s="203">
        <f>SUM(BK171:BK179)</f>
        <v>0</v>
      </c>
    </row>
    <row r="171" s="2" customFormat="1" ht="16.5" customHeight="1">
      <c r="A171" s="40"/>
      <c r="B171" s="41"/>
      <c r="C171" s="206" t="s">
        <v>286</v>
      </c>
      <c r="D171" s="206" t="s">
        <v>141</v>
      </c>
      <c r="E171" s="207" t="s">
        <v>287</v>
      </c>
      <c r="F171" s="208" t="s">
        <v>288</v>
      </c>
      <c r="G171" s="209" t="s">
        <v>144</v>
      </c>
      <c r="H171" s="210">
        <v>106.991</v>
      </c>
      <c r="I171" s="211"/>
      <c r="J171" s="212">
        <f>ROUND(I171*H171,2)</f>
        <v>0</v>
      </c>
      <c r="K171" s="208" t="s">
        <v>145</v>
      </c>
      <c r="L171" s="46"/>
      <c r="M171" s="213" t="s">
        <v>19</v>
      </c>
      <c r="N171" s="214" t="s">
        <v>44</v>
      </c>
      <c r="O171" s="86"/>
      <c r="P171" s="215">
        <f>O171*H171</f>
        <v>0</v>
      </c>
      <c r="Q171" s="215">
        <v>0.001</v>
      </c>
      <c r="R171" s="215">
        <f>Q171*H171</f>
        <v>0.106991</v>
      </c>
      <c r="S171" s="215">
        <v>0.00031</v>
      </c>
      <c r="T171" s="216">
        <f>S171*H171</f>
        <v>0.033167210000000004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216</v>
      </c>
      <c r="AT171" s="217" t="s">
        <v>141</v>
      </c>
      <c r="AU171" s="217" t="s">
        <v>83</v>
      </c>
      <c r="AY171" s="19" t="s">
        <v>138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ROUND(I171*H171,2)</f>
        <v>0</v>
      </c>
      <c r="BL171" s="19" t="s">
        <v>216</v>
      </c>
      <c r="BM171" s="217" t="s">
        <v>289</v>
      </c>
    </row>
    <row r="172" s="2" customFormat="1">
      <c r="A172" s="40"/>
      <c r="B172" s="41"/>
      <c r="C172" s="42"/>
      <c r="D172" s="219" t="s">
        <v>148</v>
      </c>
      <c r="E172" s="42"/>
      <c r="F172" s="220" t="s">
        <v>290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148</v>
      </c>
      <c r="AU172" s="19" t="s">
        <v>83</v>
      </c>
    </row>
    <row r="173" s="14" customFormat="1">
      <c r="A173" s="14"/>
      <c r="B173" s="236"/>
      <c r="C173" s="237"/>
      <c r="D173" s="226" t="s">
        <v>150</v>
      </c>
      <c r="E173" s="238" t="s">
        <v>19</v>
      </c>
      <c r="F173" s="239" t="s">
        <v>291</v>
      </c>
      <c r="G173" s="237"/>
      <c r="H173" s="238" t="s">
        <v>19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150</v>
      </c>
      <c r="AU173" s="245" t="s">
        <v>83</v>
      </c>
      <c r="AV173" s="14" t="s">
        <v>81</v>
      </c>
      <c r="AW173" s="14" t="s">
        <v>35</v>
      </c>
      <c r="AX173" s="14" t="s">
        <v>73</v>
      </c>
      <c r="AY173" s="245" t="s">
        <v>138</v>
      </c>
    </row>
    <row r="174" s="13" customFormat="1">
      <c r="A174" s="13"/>
      <c r="B174" s="224"/>
      <c r="C174" s="225"/>
      <c r="D174" s="226" t="s">
        <v>150</v>
      </c>
      <c r="E174" s="227" t="s">
        <v>19</v>
      </c>
      <c r="F174" s="228" t="s">
        <v>292</v>
      </c>
      <c r="G174" s="225"/>
      <c r="H174" s="229">
        <v>77.818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150</v>
      </c>
      <c r="AU174" s="235" t="s">
        <v>83</v>
      </c>
      <c r="AV174" s="13" t="s">
        <v>83</v>
      </c>
      <c r="AW174" s="13" t="s">
        <v>35</v>
      </c>
      <c r="AX174" s="13" t="s">
        <v>73</v>
      </c>
      <c r="AY174" s="235" t="s">
        <v>138</v>
      </c>
    </row>
    <row r="175" s="14" customFormat="1">
      <c r="A175" s="14"/>
      <c r="B175" s="236"/>
      <c r="C175" s="237"/>
      <c r="D175" s="226" t="s">
        <v>150</v>
      </c>
      <c r="E175" s="238" t="s">
        <v>19</v>
      </c>
      <c r="F175" s="239" t="s">
        <v>293</v>
      </c>
      <c r="G175" s="237"/>
      <c r="H175" s="238" t="s">
        <v>19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150</v>
      </c>
      <c r="AU175" s="245" t="s">
        <v>83</v>
      </c>
      <c r="AV175" s="14" t="s">
        <v>81</v>
      </c>
      <c r="AW175" s="14" t="s">
        <v>35</v>
      </c>
      <c r="AX175" s="14" t="s">
        <v>73</v>
      </c>
      <c r="AY175" s="245" t="s">
        <v>138</v>
      </c>
    </row>
    <row r="176" s="13" customFormat="1">
      <c r="A176" s="13"/>
      <c r="B176" s="224"/>
      <c r="C176" s="225"/>
      <c r="D176" s="226" t="s">
        <v>150</v>
      </c>
      <c r="E176" s="227" t="s">
        <v>19</v>
      </c>
      <c r="F176" s="228" t="s">
        <v>294</v>
      </c>
      <c r="G176" s="225"/>
      <c r="H176" s="229">
        <v>5.838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150</v>
      </c>
      <c r="AU176" s="235" t="s">
        <v>83</v>
      </c>
      <c r="AV176" s="13" t="s">
        <v>83</v>
      </c>
      <c r="AW176" s="13" t="s">
        <v>35</v>
      </c>
      <c r="AX176" s="13" t="s">
        <v>73</v>
      </c>
      <c r="AY176" s="235" t="s">
        <v>138</v>
      </c>
    </row>
    <row r="177" s="14" customFormat="1">
      <c r="A177" s="14"/>
      <c r="B177" s="236"/>
      <c r="C177" s="237"/>
      <c r="D177" s="226" t="s">
        <v>150</v>
      </c>
      <c r="E177" s="238" t="s">
        <v>19</v>
      </c>
      <c r="F177" s="239" t="s">
        <v>295</v>
      </c>
      <c r="G177" s="237"/>
      <c r="H177" s="238" t="s">
        <v>19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150</v>
      </c>
      <c r="AU177" s="245" t="s">
        <v>83</v>
      </c>
      <c r="AV177" s="14" t="s">
        <v>81</v>
      </c>
      <c r="AW177" s="14" t="s">
        <v>35</v>
      </c>
      <c r="AX177" s="14" t="s">
        <v>73</v>
      </c>
      <c r="AY177" s="245" t="s">
        <v>138</v>
      </c>
    </row>
    <row r="178" s="13" customFormat="1">
      <c r="A178" s="13"/>
      <c r="B178" s="224"/>
      <c r="C178" s="225"/>
      <c r="D178" s="226" t="s">
        <v>150</v>
      </c>
      <c r="E178" s="227" t="s">
        <v>19</v>
      </c>
      <c r="F178" s="228" t="s">
        <v>296</v>
      </c>
      <c r="G178" s="225"/>
      <c r="H178" s="229">
        <v>23.335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150</v>
      </c>
      <c r="AU178" s="235" t="s">
        <v>83</v>
      </c>
      <c r="AV178" s="13" t="s">
        <v>83</v>
      </c>
      <c r="AW178" s="13" t="s">
        <v>35</v>
      </c>
      <c r="AX178" s="13" t="s">
        <v>73</v>
      </c>
      <c r="AY178" s="235" t="s">
        <v>138</v>
      </c>
    </row>
    <row r="179" s="15" customFormat="1">
      <c r="A179" s="15"/>
      <c r="B179" s="246"/>
      <c r="C179" s="247"/>
      <c r="D179" s="226" t="s">
        <v>150</v>
      </c>
      <c r="E179" s="248" t="s">
        <v>19</v>
      </c>
      <c r="F179" s="249" t="s">
        <v>154</v>
      </c>
      <c r="G179" s="247"/>
      <c r="H179" s="250">
        <v>106.99099999999998</v>
      </c>
      <c r="I179" s="251"/>
      <c r="J179" s="247"/>
      <c r="K179" s="247"/>
      <c r="L179" s="252"/>
      <c r="M179" s="257"/>
      <c r="N179" s="258"/>
      <c r="O179" s="258"/>
      <c r="P179" s="258"/>
      <c r="Q179" s="258"/>
      <c r="R179" s="258"/>
      <c r="S179" s="258"/>
      <c r="T179" s="25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6" t="s">
        <v>150</v>
      </c>
      <c r="AU179" s="256" t="s">
        <v>83</v>
      </c>
      <c r="AV179" s="15" t="s">
        <v>146</v>
      </c>
      <c r="AW179" s="15" t="s">
        <v>35</v>
      </c>
      <c r="AX179" s="15" t="s">
        <v>81</v>
      </c>
      <c r="AY179" s="256" t="s">
        <v>138</v>
      </c>
    </row>
    <row r="180" s="2" customFormat="1" ht="6.96" customHeight="1">
      <c r="A180" s="40"/>
      <c r="B180" s="61"/>
      <c r="C180" s="62"/>
      <c r="D180" s="62"/>
      <c r="E180" s="62"/>
      <c r="F180" s="62"/>
      <c r="G180" s="62"/>
      <c r="H180" s="62"/>
      <c r="I180" s="62"/>
      <c r="J180" s="62"/>
      <c r="K180" s="62"/>
      <c r="L180" s="46"/>
      <c r="M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</row>
  </sheetData>
  <sheetProtection sheet="1" autoFilter="0" formatColumns="0" formatRows="0" objects="1" scenarios="1" spinCount="100000" saltValue="RZMhoFnCFm9rBdlCkfFp8uZN8at3S9FG91W4yrw7f02+LElRUoTzechGEcdADSut5u70b9Ki4xDqwvDlfBDTXQ==" hashValue="zpwJwh/bxrSNZ6XZoaboRjua/5Q0nKpmKUnERVdqv7bjzUFfktCWI6rfexTSYrEG11LV3bxrLE1y2/LRb69hng==" algorithmName="SHA-512" password="CC35"/>
  <autoFilter ref="C92:K17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5_01/962031011"/>
    <hyperlink ref="F103" r:id="rId2" display="https://podminky.urs.cz/item/CS_URS_2025_01/965046111"/>
    <hyperlink ref="F108" r:id="rId3" display="https://podminky.urs.cz/item/CS_URS_2025_01/968072455"/>
    <hyperlink ref="F112" r:id="rId4" display="https://podminky.urs.cz/item/CS_URS_2025_01/977332122"/>
    <hyperlink ref="F118" r:id="rId5" display="https://podminky.urs.cz/item/CS_URS_2025_01/997013111"/>
    <hyperlink ref="F120" r:id="rId6" display="https://podminky.urs.cz/item/CS_URS_2025_01/997013219"/>
    <hyperlink ref="F122" r:id="rId7" display="https://podminky.urs.cz/item/CS_URS_2025_01/997013501"/>
    <hyperlink ref="F124" r:id="rId8" display="https://podminky.urs.cz/item/CS_URS_2025_01/997013509"/>
    <hyperlink ref="F127" r:id="rId9" display="https://podminky.urs.cz/item/CS_URS_2025_01/997013609"/>
    <hyperlink ref="F131" r:id="rId10" display="https://podminky.urs.cz/item/CS_URS_2025_01/997013635"/>
    <hyperlink ref="F144" r:id="rId11" display="https://podminky.urs.cz/item/CS_URS_2025_01/766691914"/>
    <hyperlink ref="F146" r:id="rId12" display="https://podminky.urs.cz/item/CS_URS_2025_01/766812820"/>
    <hyperlink ref="F149" r:id="rId13" display="https://podminky.urs.cz/item/CS_URS_2025_01/775511800"/>
    <hyperlink ref="F155" r:id="rId14" display="https://podminky.urs.cz/item/CS_URS_2025_01/776201811"/>
    <hyperlink ref="F158" r:id="rId15" display="https://podminky.urs.cz/item/CS_URS_2025_01/781473810"/>
    <hyperlink ref="F166" r:id="rId16" display="https://podminky.urs.cz/item/CS_URS_2025_01/783306801"/>
    <hyperlink ref="F172" r:id="rId17" display="https://podminky.urs.cz/item/CS_URS_2025_01/7841210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ZŠ Ovčárecká - modernizace kabinetů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ROUND((SUM(BE95:BE224)),  2)</f>
        <v>0</v>
      </c>
      <c r="G33" s="40"/>
      <c r="H33" s="40"/>
      <c r="I33" s="150">
        <v>0.21</v>
      </c>
      <c r="J33" s="149">
        <f>ROUND(((SUM(BE95:BE224))*I33),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ROUND((SUM(BF95:BF224)),  2)</f>
        <v>0</v>
      </c>
      <c r="G34" s="40"/>
      <c r="H34" s="40"/>
      <c r="I34" s="150">
        <v>0.12</v>
      </c>
      <c r="J34" s="149">
        <f>ROUND(((SUM(BF95:BF224))*I34),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ROUND((SUM(BG95:BG224)),  2)</f>
        <v>0</v>
      </c>
      <c r="G35" s="40"/>
      <c r="H35" s="40"/>
      <c r="I35" s="150">
        <v>0.21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ROUND((SUM(BH95:BH224)),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ROUND((SUM(BI95:BI224)),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ZŠ Ovčárecká - modernizace kabinetů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Nové konstrukce K 10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Ovčárecká 374</v>
      </c>
      <c r="G52" s="42"/>
      <c r="H52" s="42"/>
      <c r="I52" s="34" t="s">
        <v>23</v>
      </c>
      <c r="J52" s="74" t="str">
        <f>IF(J12="","",J12)</f>
        <v>12. 6. 2025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31</v>
      </c>
      <c r="J54" s="38" t="str">
        <f>E21</f>
        <v>Proiectura Dana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Proiectura Dana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109</v>
      </c>
      <c r="E60" s="170"/>
      <c r="F60" s="170"/>
      <c r="G60" s="170"/>
      <c r="H60" s="170"/>
      <c r="I60" s="170"/>
      <c r="J60" s="171">
        <f>J96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298</v>
      </c>
      <c r="E61" s="176"/>
      <c r="F61" s="176"/>
      <c r="G61" s="176"/>
      <c r="H61" s="176"/>
      <c r="I61" s="176"/>
      <c r="J61" s="177">
        <f>J97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110</v>
      </c>
      <c r="E62" s="176"/>
      <c r="F62" s="176"/>
      <c r="G62" s="176"/>
      <c r="H62" s="176"/>
      <c r="I62" s="176"/>
      <c r="J62" s="177">
        <f>J124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299</v>
      </c>
      <c r="E63" s="176"/>
      <c r="F63" s="176"/>
      <c r="G63" s="176"/>
      <c r="H63" s="176"/>
      <c r="I63" s="176"/>
      <c r="J63" s="177">
        <f>J135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112</v>
      </c>
      <c r="E64" s="170"/>
      <c r="F64" s="170"/>
      <c r="G64" s="170"/>
      <c r="H64" s="170"/>
      <c r="I64" s="170"/>
      <c r="J64" s="171">
        <f>J138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300</v>
      </c>
      <c r="E65" s="176"/>
      <c r="F65" s="176"/>
      <c r="G65" s="176"/>
      <c r="H65" s="176"/>
      <c r="I65" s="176"/>
      <c r="J65" s="177">
        <f>J139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113</v>
      </c>
      <c r="E66" s="176"/>
      <c r="F66" s="176"/>
      <c r="G66" s="176"/>
      <c r="H66" s="176"/>
      <c r="I66" s="176"/>
      <c r="J66" s="177">
        <f>J146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114</v>
      </c>
      <c r="E67" s="176"/>
      <c r="F67" s="176"/>
      <c r="G67" s="176"/>
      <c r="H67" s="176"/>
      <c r="I67" s="176"/>
      <c r="J67" s="177">
        <f>J148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301</v>
      </c>
      <c r="E68" s="176"/>
      <c r="F68" s="176"/>
      <c r="G68" s="176"/>
      <c r="H68" s="176"/>
      <c r="I68" s="176"/>
      <c r="J68" s="177">
        <f>J150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115</v>
      </c>
      <c r="E69" s="176"/>
      <c r="F69" s="176"/>
      <c r="G69" s="176"/>
      <c r="H69" s="176"/>
      <c r="I69" s="176"/>
      <c r="J69" s="177">
        <f>J157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116</v>
      </c>
      <c r="E70" s="176"/>
      <c r="F70" s="176"/>
      <c r="G70" s="176"/>
      <c r="H70" s="176"/>
      <c r="I70" s="176"/>
      <c r="J70" s="177">
        <f>J159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117</v>
      </c>
      <c r="E71" s="176"/>
      <c r="F71" s="176"/>
      <c r="G71" s="176"/>
      <c r="H71" s="176"/>
      <c r="I71" s="176"/>
      <c r="J71" s="177">
        <f>J161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302</v>
      </c>
      <c r="E72" s="176"/>
      <c r="F72" s="176"/>
      <c r="G72" s="176"/>
      <c r="H72" s="176"/>
      <c r="I72" s="176"/>
      <c r="J72" s="177">
        <f>J173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121</v>
      </c>
      <c r="E73" s="176"/>
      <c r="F73" s="176"/>
      <c r="G73" s="176"/>
      <c r="H73" s="176"/>
      <c r="I73" s="176"/>
      <c r="J73" s="177">
        <f>J198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122</v>
      </c>
      <c r="E74" s="176"/>
      <c r="F74" s="176"/>
      <c r="G74" s="176"/>
      <c r="H74" s="176"/>
      <c r="I74" s="176"/>
      <c r="J74" s="177">
        <f>J208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7"/>
      <c r="C75" s="168"/>
      <c r="D75" s="169" t="s">
        <v>303</v>
      </c>
      <c r="E75" s="170"/>
      <c r="F75" s="170"/>
      <c r="G75" s="170"/>
      <c r="H75" s="170"/>
      <c r="I75" s="170"/>
      <c r="J75" s="171">
        <f>J222</f>
        <v>0</v>
      </c>
      <c r="K75" s="168"/>
      <c r="L75" s="17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123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62" t="str">
        <f>E7</f>
        <v>ZŠ Ovčárecká - modernizace kabinetů</v>
      </c>
      <c r="F85" s="34"/>
      <c r="G85" s="34"/>
      <c r="H85" s="34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103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02 - Nové konstrukce K 10</v>
      </c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>Ovčárecká 374</v>
      </c>
      <c r="G89" s="42"/>
      <c r="H89" s="42"/>
      <c r="I89" s="34" t="s">
        <v>23</v>
      </c>
      <c r="J89" s="74" t="str">
        <f>IF(J12="","",J12)</f>
        <v>12. 6. 2025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E15</f>
        <v>Město Kolín</v>
      </c>
      <c r="G91" s="42"/>
      <c r="H91" s="42"/>
      <c r="I91" s="34" t="s">
        <v>31</v>
      </c>
      <c r="J91" s="38" t="str">
        <f>E21</f>
        <v>Proiectura Dana s.r.o.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36</v>
      </c>
      <c r="J92" s="38" t="str">
        <f>E24</f>
        <v>Proiectura Dana s.r.o.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9"/>
      <c r="B94" s="180"/>
      <c r="C94" s="181" t="s">
        <v>124</v>
      </c>
      <c r="D94" s="182" t="s">
        <v>58</v>
      </c>
      <c r="E94" s="182" t="s">
        <v>54</v>
      </c>
      <c r="F94" s="182" t="s">
        <v>55</v>
      </c>
      <c r="G94" s="182" t="s">
        <v>125</v>
      </c>
      <c r="H94" s="182" t="s">
        <v>126</v>
      </c>
      <c r="I94" s="182" t="s">
        <v>127</v>
      </c>
      <c r="J94" s="182" t="s">
        <v>107</v>
      </c>
      <c r="K94" s="183" t="s">
        <v>128</v>
      </c>
      <c r="L94" s="184"/>
      <c r="M94" s="94" t="s">
        <v>19</v>
      </c>
      <c r="N94" s="95" t="s">
        <v>43</v>
      </c>
      <c r="O94" s="95" t="s">
        <v>129</v>
      </c>
      <c r="P94" s="95" t="s">
        <v>130</v>
      </c>
      <c r="Q94" s="95" t="s">
        <v>131</v>
      </c>
      <c r="R94" s="95" t="s">
        <v>132</v>
      </c>
      <c r="S94" s="95" t="s">
        <v>133</v>
      </c>
      <c r="T94" s="96" t="s">
        <v>134</v>
      </c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</row>
    <row r="95" s="2" customFormat="1" ht="22.8" customHeight="1">
      <c r="A95" s="40"/>
      <c r="B95" s="41"/>
      <c r="C95" s="101" t="s">
        <v>135</v>
      </c>
      <c r="D95" s="42"/>
      <c r="E95" s="42"/>
      <c r="F95" s="42"/>
      <c r="G95" s="42"/>
      <c r="H95" s="42"/>
      <c r="I95" s="42"/>
      <c r="J95" s="185">
        <f>BK95</f>
        <v>0</v>
      </c>
      <c r="K95" s="42"/>
      <c r="L95" s="46"/>
      <c r="M95" s="97"/>
      <c r="N95" s="186"/>
      <c r="O95" s="98"/>
      <c r="P95" s="187">
        <f>P96+P138+P222</f>
        <v>0</v>
      </c>
      <c r="Q95" s="98"/>
      <c r="R95" s="187">
        <f>R96+R138+R222</f>
        <v>3.44414827</v>
      </c>
      <c r="S95" s="98"/>
      <c r="T95" s="188">
        <f>T96+T138+T222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72</v>
      </c>
      <c r="AU95" s="19" t="s">
        <v>108</v>
      </c>
      <c r="BK95" s="189">
        <f>BK96+BK138+BK222</f>
        <v>0</v>
      </c>
    </row>
    <row r="96" s="12" customFormat="1" ht="25.92" customHeight="1">
      <c r="A96" s="12"/>
      <c r="B96" s="190"/>
      <c r="C96" s="191"/>
      <c r="D96" s="192" t="s">
        <v>72</v>
      </c>
      <c r="E96" s="193" t="s">
        <v>136</v>
      </c>
      <c r="F96" s="193" t="s">
        <v>137</v>
      </c>
      <c r="G96" s="191"/>
      <c r="H96" s="191"/>
      <c r="I96" s="194"/>
      <c r="J96" s="195">
        <f>BK96</f>
        <v>0</v>
      </c>
      <c r="K96" s="191"/>
      <c r="L96" s="196"/>
      <c r="M96" s="197"/>
      <c r="N96" s="198"/>
      <c r="O96" s="198"/>
      <c r="P96" s="199">
        <f>P97+P124+P135</f>
        <v>0</v>
      </c>
      <c r="Q96" s="198"/>
      <c r="R96" s="199">
        <f>R97+R124+R135</f>
        <v>2.04030059</v>
      </c>
      <c r="S96" s="198"/>
      <c r="T96" s="200">
        <f>T97+T124+T135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81</v>
      </c>
      <c r="AT96" s="202" t="s">
        <v>72</v>
      </c>
      <c r="AU96" s="202" t="s">
        <v>73</v>
      </c>
      <c r="AY96" s="201" t="s">
        <v>138</v>
      </c>
      <c r="BK96" s="203">
        <f>BK97+BK124+BK135</f>
        <v>0</v>
      </c>
    </row>
    <row r="97" s="12" customFormat="1" ht="22.8" customHeight="1">
      <c r="A97" s="12"/>
      <c r="B97" s="190"/>
      <c r="C97" s="191"/>
      <c r="D97" s="192" t="s">
        <v>72</v>
      </c>
      <c r="E97" s="204" t="s">
        <v>182</v>
      </c>
      <c r="F97" s="204" t="s">
        <v>304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SUM(P98:P123)</f>
        <v>0</v>
      </c>
      <c r="Q97" s="198"/>
      <c r="R97" s="199">
        <f>SUM(R98:R123)</f>
        <v>2.02833019</v>
      </c>
      <c r="S97" s="198"/>
      <c r="T97" s="200">
        <f>SUM(T98:T123)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81</v>
      </c>
      <c r="AT97" s="202" t="s">
        <v>72</v>
      </c>
      <c r="AU97" s="202" t="s">
        <v>81</v>
      </c>
      <c r="AY97" s="201" t="s">
        <v>138</v>
      </c>
      <c r="BK97" s="203">
        <f>SUM(BK98:BK123)</f>
        <v>0</v>
      </c>
    </row>
    <row r="98" s="2" customFormat="1" ht="16.5" customHeight="1">
      <c r="A98" s="40"/>
      <c r="B98" s="41"/>
      <c r="C98" s="206" t="s">
        <v>81</v>
      </c>
      <c r="D98" s="206" t="s">
        <v>141</v>
      </c>
      <c r="E98" s="207" t="s">
        <v>305</v>
      </c>
      <c r="F98" s="208" t="s">
        <v>306</v>
      </c>
      <c r="G98" s="209" t="s">
        <v>144</v>
      </c>
      <c r="H98" s="210">
        <v>0.325</v>
      </c>
      <c r="I98" s="211"/>
      <c r="J98" s="212">
        <f>ROUND(I98*H98,2)</f>
        <v>0</v>
      </c>
      <c r="K98" s="208" t="s">
        <v>145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0.04383</v>
      </c>
      <c r="R98" s="215">
        <f>Q98*H98</f>
        <v>0.01424475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146</v>
      </c>
      <c r="AT98" s="217" t="s">
        <v>141</v>
      </c>
      <c r="AU98" s="217" t="s">
        <v>83</v>
      </c>
      <c r="AY98" s="19" t="s">
        <v>138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146</v>
      </c>
      <c r="BM98" s="217" t="s">
        <v>307</v>
      </c>
    </row>
    <row r="99" s="2" customFormat="1">
      <c r="A99" s="40"/>
      <c r="B99" s="41"/>
      <c r="C99" s="42"/>
      <c r="D99" s="219" t="s">
        <v>148</v>
      </c>
      <c r="E99" s="42"/>
      <c r="F99" s="220" t="s">
        <v>308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148</v>
      </c>
      <c r="AU99" s="19" t="s">
        <v>83</v>
      </c>
    </row>
    <row r="100" s="14" customFormat="1">
      <c r="A100" s="14"/>
      <c r="B100" s="236"/>
      <c r="C100" s="237"/>
      <c r="D100" s="226" t="s">
        <v>150</v>
      </c>
      <c r="E100" s="238" t="s">
        <v>19</v>
      </c>
      <c r="F100" s="239" t="s">
        <v>309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150</v>
      </c>
      <c r="AU100" s="245" t="s">
        <v>83</v>
      </c>
      <c r="AV100" s="14" t="s">
        <v>81</v>
      </c>
      <c r="AW100" s="14" t="s">
        <v>35</v>
      </c>
      <c r="AX100" s="14" t="s">
        <v>73</v>
      </c>
      <c r="AY100" s="245" t="s">
        <v>138</v>
      </c>
    </row>
    <row r="101" s="13" customFormat="1">
      <c r="A101" s="13"/>
      <c r="B101" s="224"/>
      <c r="C101" s="225"/>
      <c r="D101" s="226" t="s">
        <v>150</v>
      </c>
      <c r="E101" s="227" t="s">
        <v>19</v>
      </c>
      <c r="F101" s="228" t="s">
        <v>310</v>
      </c>
      <c r="G101" s="225"/>
      <c r="H101" s="229">
        <v>0.325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150</v>
      </c>
      <c r="AU101" s="235" t="s">
        <v>83</v>
      </c>
      <c r="AV101" s="13" t="s">
        <v>83</v>
      </c>
      <c r="AW101" s="13" t="s">
        <v>35</v>
      </c>
      <c r="AX101" s="13" t="s">
        <v>73</v>
      </c>
      <c r="AY101" s="235" t="s">
        <v>138</v>
      </c>
    </row>
    <row r="102" s="15" customFormat="1">
      <c r="A102" s="15"/>
      <c r="B102" s="246"/>
      <c r="C102" s="247"/>
      <c r="D102" s="226" t="s">
        <v>150</v>
      </c>
      <c r="E102" s="248" t="s">
        <v>19</v>
      </c>
      <c r="F102" s="249" t="s">
        <v>154</v>
      </c>
      <c r="G102" s="247"/>
      <c r="H102" s="250">
        <v>0.325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6" t="s">
        <v>150</v>
      </c>
      <c r="AU102" s="256" t="s">
        <v>83</v>
      </c>
      <c r="AV102" s="15" t="s">
        <v>146</v>
      </c>
      <c r="AW102" s="15" t="s">
        <v>35</v>
      </c>
      <c r="AX102" s="15" t="s">
        <v>81</v>
      </c>
      <c r="AY102" s="256" t="s">
        <v>138</v>
      </c>
    </row>
    <row r="103" s="2" customFormat="1" ht="24.15" customHeight="1">
      <c r="A103" s="40"/>
      <c r="B103" s="41"/>
      <c r="C103" s="206" t="s">
        <v>83</v>
      </c>
      <c r="D103" s="206" t="s">
        <v>141</v>
      </c>
      <c r="E103" s="207" t="s">
        <v>311</v>
      </c>
      <c r="F103" s="208" t="s">
        <v>312</v>
      </c>
      <c r="G103" s="209" t="s">
        <v>144</v>
      </c>
      <c r="H103" s="210">
        <v>23.335</v>
      </c>
      <c r="I103" s="211"/>
      <c r="J103" s="212">
        <f>ROUND(I103*H103,2)</f>
        <v>0</v>
      </c>
      <c r="K103" s="208" t="s">
        <v>145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0.00941</v>
      </c>
      <c r="R103" s="215">
        <f>Q103*H103</f>
        <v>0.21958235000000003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146</v>
      </c>
      <c r="AT103" s="217" t="s">
        <v>141</v>
      </c>
      <c r="AU103" s="217" t="s">
        <v>83</v>
      </c>
      <c r="AY103" s="19" t="s">
        <v>138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146</v>
      </c>
      <c r="BM103" s="217" t="s">
        <v>313</v>
      </c>
    </row>
    <row r="104" s="2" customFormat="1">
      <c r="A104" s="40"/>
      <c r="B104" s="41"/>
      <c r="C104" s="42"/>
      <c r="D104" s="219" t="s">
        <v>148</v>
      </c>
      <c r="E104" s="42"/>
      <c r="F104" s="220" t="s">
        <v>314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148</v>
      </c>
      <c r="AU104" s="19" t="s">
        <v>83</v>
      </c>
    </row>
    <row r="105" s="14" customFormat="1">
      <c r="A105" s="14"/>
      <c r="B105" s="236"/>
      <c r="C105" s="237"/>
      <c r="D105" s="226" t="s">
        <v>150</v>
      </c>
      <c r="E105" s="238" t="s">
        <v>19</v>
      </c>
      <c r="F105" s="239" t="s">
        <v>295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150</v>
      </c>
      <c r="AU105" s="245" t="s">
        <v>83</v>
      </c>
      <c r="AV105" s="14" t="s">
        <v>81</v>
      </c>
      <c r="AW105" s="14" t="s">
        <v>35</v>
      </c>
      <c r="AX105" s="14" t="s">
        <v>73</v>
      </c>
      <c r="AY105" s="245" t="s">
        <v>138</v>
      </c>
    </row>
    <row r="106" s="13" customFormat="1">
      <c r="A106" s="13"/>
      <c r="B106" s="224"/>
      <c r="C106" s="225"/>
      <c r="D106" s="226" t="s">
        <v>150</v>
      </c>
      <c r="E106" s="227" t="s">
        <v>19</v>
      </c>
      <c r="F106" s="228" t="s">
        <v>296</v>
      </c>
      <c r="G106" s="225"/>
      <c r="H106" s="229">
        <v>23.335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150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138</v>
      </c>
    </row>
    <row r="107" s="15" customFormat="1">
      <c r="A107" s="15"/>
      <c r="B107" s="246"/>
      <c r="C107" s="247"/>
      <c r="D107" s="226" t="s">
        <v>150</v>
      </c>
      <c r="E107" s="248" t="s">
        <v>19</v>
      </c>
      <c r="F107" s="249" t="s">
        <v>154</v>
      </c>
      <c r="G107" s="247"/>
      <c r="H107" s="250">
        <v>23.335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150</v>
      </c>
      <c r="AU107" s="256" t="s">
        <v>83</v>
      </c>
      <c r="AV107" s="15" t="s">
        <v>146</v>
      </c>
      <c r="AW107" s="15" t="s">
        <v>35</v>
      </c>
      <c r="AX107" s="15" t="s">
        <v>81</v>
      </c>
      <c r="AY107" s="256" t="s">
        <v>138</v>
      </c>
    </row>
    <row r="108" s="2" customFormat="1" ht="16.5" customHeight="1">
      <c r="A108" s="40"/>
      <c r="B108" s="41"/>
      <c r="C108" s="206" t="s">
        <v>161</v>
      </c>
      <c r="D108" s="206" t="s">
        <v>141</v>
      </c>
      <c r="E108" s="207" t="s">
        <v>315</v>
      </c>
      <c r="F108" s="208" t="s">
        <v>316</v>
      </c>
      <c r="G108" s="209" t="s">
        <v>144</v>
      </c>
      <c r="H108" s="210">
        <v>0.768</v>
      </c>
      <c r="I108" s="211"/>
      <c r="J108" s="212">
        <f>ROUND(I108*H108,2)</f>
        <v>0</v>
      </c>
      <c r="K108" s="208" t="s">
        <v>145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0.04383</v>
      </c>
      <c r="R108" s="215">
        <f>Q108*H108</f>
        <v>0.033661440000000004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146</v>
      </c>
      <c r="AT108" s="217" t="s">
        <v>141</v>
      </c>
      <c r="AU108" s="217" t="s">
        <v>83</v>
      </c>
      <c r="AY108" s="19" t="s">
        <v>138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146</v>
      </c>
      <c r="BM108" s="217" t="s">
        <v>317</v>
      </c>
    </row>
    <row r="109" s="2" customFormat="1">
      <c r="A109" s="40"/>
      <c r="B109" s="41"/>
      <c r="C109" s="42"/>
      <c r="D109" s="219" t="s">
        <v>148</v>
      </c>
      <c r="E109" s="42"/>
      <c r="F109" s="220" t="s">
        <v>318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148</v>
      </c>
      <c r="AU109" s="19" t="s">
        <v>83</v>
      </c>
    </row>
    <row r="110" s="13" customFormat="1">
      <c r="A110" s="13"/>
      <c r="B110" s="224"/>
      <c r="C110" s="225"/>
      <c r="D110" s="226" t="s">
        <v>150</v>
      </c>
      <c r="E110" s="227" t="s">
        <v>19</v>
      </c>
      <c r="F110" s="228" t="s">
        <v>319</v>
      </c>
      <c r="G110" s="225"/>
      <c r="H110" s="229">
        <v>0.768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150</v>
      </c>
      <c r="AU110" s="235" t="s">
        <v>83</v>
      </c>
      <c r="AV110" s="13" t="s">
        <v>83</v>
      </c>
      <c r="AW110" s="13" t="s">
        <v>35</v>
      </c>
      <c r="AX110" s="13" t="s">
        <v>73</v>
      </c>
      <c r="AY110" s="235" t="s">
        <v>138</v>
      </c>
    </row>
    <row r="111" s="15" customFormat="1">
      <c r="A111" s="15"/>
      <c r="B111" s="246"/>
      <c r="C111" s="247"/>
      <c r="D111" s="226" t="s">
        <v>150</v>
      </c>
      <c r="E111" s="248" t="s">
        <v>19</v>
      </c>
      <c r="F111" s="249" t="s">
        <v>154</v>
      </c>
      <c r="G111" s="247"/>
      <c r="H111" s="250">
        <v>0.768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150</v>
      </c>
      <c r="AU111" s="256" t="s">
        <v>83</v>
      </c>
      <c r="AV111" s="15" t="s">
        <v>146</v>
      </c>
      <c r="AW111" s="15" t="s">
        <v>35</v>
      </c>
      <c r="AX111" s="15" t="s">
        <v>81</v>
      </c>
      <c r="AY111" s="256" t="s">
        <v>138</v>
      </c>
    </row>
    <row r="112" s="2" customFormat="1" ht="24.15" customHeight="1">
      <c r="A112" s="40"/>
      <c r="B112" s="41"/>
      <c r="C112" s="206" t="s">
        <v>146</v>
      </c>
      <c r="D112" s="206" t="s">
        <v>141</v>
      </c>
      <c r="E112" s="207" t="s">
        <v>320</v>
      </c>
      <c r="F112" s="208" t="s">
        <v>321</v>
      </c>
      <c r="G112" s="209" t="s">
        <v>144</v>
      </c>
      <c r="H112" s="210">
        <v>83.656</v>
      </c>
      <c r="I112" s="211"/>
      <c r="J112" s="212">
        <f>ROUND(I112*H112,2)</f>
        <v>0</v>
      </c>
      <c r="K112" s="208" t="s">
        <v>145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0.0206</v>
      </c>
      <c r="R112" s="215">
        <f>Q112*H112</f>
        <v>1.7233136000000003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146</v>
      </c>
      <c r="AT112" s="217" t="s">
        <v>141</v>
      </c>
      <c r="AU112" s="217" t="s">
        <v>83</v>
      </c>
      <c r="AY112" s="19" t="s">
        <v>138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146</v>
      </c>
      <c r="BM112" s="217" t="s">
        <v>322</v>
      </c>
    </row>
    <row r="113" s="2" customFormat="1">
      <c r="A113" s="40"/>
      <c r="B113" s="41"/>
      <c r="C113" s="42"/>
      <c r="D113" s="219" t="s">
        <v>148</v>
      </c>
      <c r="E113" s="42"/>
      <c r="F113" s="220" t="s">
        <v>323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148</v>
      </c>
      <c r="AU113" s="19" t="s">
        <v>83</v>
      </c>
    </row>
    <row r="114" s="14" customFormat="1">
      <c r="A114" s="14"/>
      <c r="B114" s="236"/>
      <c r="C114" s="237"/>
      <c r="D114" s="226" t="s">
        <v>150</v>
      </c>
      <c r="E114" s="238" t="s">
        <v>19</v>
      </c>
      <c r="F114" s="239" t="s">
        <v>291</v>
      </c>
      <c r="G114" s="237"/>
      <c r="H114" s="238" t="s">
        <v>19</v>
      </c>
      <c r="I114" s="240"/>
      <c r="J114" s="237"/>
      <c r="K114" s="237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150</v>
      </c>
      <c r="AU114" s="245" t="s">
        <v>83</v>
      </c>
      <c r="AV114" s="14" t="s">
        <v>81</v>
      </c>
      <c r="AW114" s="14" t="s">
        <v>35</v>
      </c>
      <c r="AX114" s="14" t="s">
        <v>73</v>
      </c>
      <c r="AY114" s="245" t="s">
        <v>138</v>
      </c>
    </row>
    <row r="115" s="13" customFormat="1">
      <c r="A115" s="13"/>
      <c r="B115" s="224"/>
      <c r="C115" s="225"/>
      <c r="D115" s="226" t="s">
        <v>150</v>
      </c>
      <c r="E115" s="227" t="s">
        <v>19</v>
      </c>
      <c r="F115" s="228" t="s">
        <v>292</v>
      </c>
      <c r="G115" s="225"/>
      <c r="H115" s="229">
        <v>77.818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150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138</v>
      </c>
    </row>
    <row r="116" s="14" customFormat="1">
      <c r="A116" s="14"/>
      <c r="B116" s="236"/>
      <c r="C116" s="237"/>
      <c r="D116" s="226" t="s">
        <v>150</v>
      </c>
      <c r="E116" s="238" t="s">
        <v>19</v>
      </c>
      <c r="F116" s="239" t="s">
        <v>293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150</v>
      </c>
      <c r="AU116" s="245" t="s">
        <v>83</v>
      </c>
      <c r="AV116" s="14" t="s">
        <v>81</v>
      </c>
      <c r="AW116" s="14" t="s">
        <v>35</v>
      </c>
      <c r="AX116" s="14" t="s">
        <v>73</v>
      </c>
      <c r="AY116" s="245" t="s">
        <v>138</v>
      </c>
    </row>
    <row r="117" s="13" customFormat="1">
      <c r="A117" s="13"/>
      <c r="B117" s="224"/>
      <c r="C117" s="225"/>
      <c r="D117" s="226" t="s">
        <v>150</v>
      </c>
      <c r="E117" s="227" t="s">
        <v>19</v>
      </c>
      <c r="F117" s="228" t="s">
        <v>294</v>
      </c>
      <c r="G117" s="225"/>
      <c r="H117" s="229">
        <v>5.838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150</v>
      </c>
      <c r="AU117" s="235" t="s">
        <v>83</v>
      </c>
      <c r="AV117" s="13" t="s">
        <v>83</v>
      </c>
      <c r="AW117" s="13" t="s">
        <v>35</v>
      </c>
      <c r="AX117" s="13" t="s">
        <v>73</v>
      </c>
      <c r="AY117" s="235" t="s">
        <v>138</v>
      </c>
    </row>
    <row r="118" s="15" customFormat="1">
      <c r="A118" s="15"/>
      <c r="B118" s="246"/>
      <c r="C118" s="247"/>
      <c r="D118" s="226" t="s">
        <v>150</v>
      </c>
      <c r="E118" s="248" t="s">
        <v>19</v>
      </c>
      <c r="F118" s="249" t="s">
        <v>154</v>
      </c>
      <c r="G118" s="247"/>
      <c r="H118" s="250">
        <v>83.655999999999984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150</v>
      </c>
      <c r="AU118" s="256" t="s">
        <v>83</v>
      </c>
      <c r="AV118" s="15" t="s">
        <v>146</v>
      </c>
      <c r="AW118" s="15" t="s">
        <v>35</v>
      </c>
      <c r="AX118" s="15" t="s">
        <v>81</v>
      </c>
      <c r="AY118" s="256" t="s">
        <v>138</v>
      </c>
    </row>
    <row r="119" s="2" customFormat="1" ht="24.15" customHeight="1">
      <c r="A119" s="40"/>
      <c r="B119" s="41"/>
      <c r="C119" s="206" t="s">
        <v>176</v>
      </c>
      <c r="D119" s="206" t="s">
        <v>141</v>
      </c>
      <c r="E119" s="207" t="s">
        <v>324</v>
      </c>
      <c r="F119" s="208" t="s">
        <v>325</v>
      </c>
      <c r="G119" s="209" t="s">
        <v>326</v>
      </c>
      <c r="H119" s="210">
        <v>0.015</v>
      </c>
      <c r="I119" s="211"/>
      <c r="J119" s="212">
        <f>ROUND(I119*H119,2)</f>
        <v>0</v>
      </c>
      <c r="K119" s="208" t="s">
        <v>145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2.50187</v>
      </c>
      <c r="R119" s="215">
        <f>Q119*H119</f>
        <v>0.037528049999999992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141</v>
      </c>
      <c r="AU119" s="217" t="s">
        <v>83</v>
      </c>
      <c r="AY119" s="19" t="s">
        <v>138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146</v>
      </c>
      <c r="BM119" s="217" t="s">
        <v>327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328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148</v>
      </c>
      <c r="AU120" s="19" t="s">
        <v>83</v>
      </c>
    </row>
    <row r="121" s="14" customFormat="1">
      <c r="A121" s="14"/>
      <c r="B121" s="236"/>
      <c r="C121" s="237"/>
      <c r="D121" s="226" t="s">
        <v>150</v>
      </c>
      <c r="E121" s="238" t="s">
        <v>19</v>
      </c>
      <c r="F121" s="239" t="s">
        <v>329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150</v>
      </c>
      <c r="AU121" s="245" t="s">
        <v>83</v>
      </c>
      <c r="AV121" s="14" t="s">
        <v>81</v>
      </c>
      <c r="AW121" s="14" t="s">
        <v>35</v>
      </c>
      <c r="AX121" s="14" t="s">
        <v>73</v>
      </c>
      <c r="AY121" s="245" t="s">
        <v>138</v>
      </c>
    </row>
    <row r="122" s="13" customFormat="1">
      <c r="A122" s="13"/>
      <c r="B122" s="224"/>
      <c r="C122" s="225"/>
      <c r="D122" s="226" t="s">
        <v>150</v>
      </c>
      <c r="E122" s="227" t="s">
        <v>19</v>
      </c>
      <c r="F122" s="228" t="s">
        <v>330</v>
      </c>
      <c r="G122" s="225"/>
      <c r="H122" s="229">
        <v>0.015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150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138</v>
      </c>
    </row>
    <row r="123" s="15" customFormat="1">
      <c r="A123" s="15"/>
      <c r="B123" s="246"/>
      <c r="C123" s="247"/>
      <c r="D123" s="226" t="s">
        <v>150</v>
      </c>
      <c r="E123" s="248" t="s">
        <v>19</v>
      </c>
      <c r="F123" s="249" t="s">
        <v>154</v>
      </c>
      <c r="G123" s="247"/>
      <c r="H123" s="250">
        <v>0.015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150</v>
      </c>
      <c r="AU123" s="256" t="s">
        <v>83</v>
      </c>
      <c r="AV123" s="15" t="s">
        <v>146</v>
      </c>
      <c r="AW123" s="15" t="s">
        <v>35</v>
      </c>
      <c r="AX123" s="15" t="s">
        <v>81</v>
      </c>
      <c r="AY123" s="256" t="s">
        <v>138</v>
      </c>
    </row>
    <row r="124" s="12" customFormat="1" ht="22.8" customHeight="1">
      <c r="A124" s="12"/>
      <c r="B124" s="190"/>
      <c r="C124" s="191"/>
      <c r="D124" s="192" t="s">
        <v>72</v>
      </c>
      <c r="E124" s="204" t="s">
        <v>139</v>
      </c>
      <c r="F124" s="204" t="s">
        <v>140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SUM(P125:P134)</f>
        <v>0</v>
      </c>
      <c r="Q124" s="198"/>
      <c r="R124" s="199">
        <f>SUM(R125:R134)</f>
        <v>0.0119704</v>
      </c>
      <c r="S124" s="198"/>
      <c r="T124" s="200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81</v>
      </c>
      <c r="AT124" s="202" t="s">
        <v>72</v>
      </c>
      <c r="AU124" s="202" t="s">
        <v>81</v>
      </c>
      <c r="AY124" s="201" t="s">
        <v>138</v>
      </c>
      <c r="BK124" s="203">
        <f>SUM(BK125:BK134)</f>
        <v>0</v>
      </c>
    </row>
    <row r="125" s="2" customFormat="1" ht="24.15" customHeight="1">
      <c r="A125" s="40"/>
      <c r="B125" s="41"/>
      <c r="C125" s="206" t="s">
        <v>182</v>
      </c>
      <c r="D125" s="206" t="s">
        <v>141</v>
      </c>
      <c r="E125" s="207" t="s">
        <v>331</v>
      </c>
      <c r="F125" s="208" t="s">
        <v>332</v>
      </c>
      <c r="G125" s="209" t="s">
        <v>144</v>
      </c>
      <c r="H125" s="210">
        <v>20</v>
      </c>
      <c r="I125" s="211"/>
      <c r="J125" s="212">
        <f>ROUND(I125*H125,2)</f>
        <v>0</v>
      </c>
      <c r="K125" s="208" t="s">
        <v>145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146</v>
      </c>
      <c r="AT125" s="217" t="s">
        <v>141</v>
      </c>
      <c r="AU125" s="217" t="s">
        <v>83</v>
      </c>
      <c r="AY125" s="19" t="s">
        <v>138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146</v>
      </c>
      <c r="BM125" s="217" t="s">
        <v>333</v>
      </c>
    </row>
    <row r="126" s="2" customFormat="1">
      <c r="A126" s="40"/>
      <c r="B126" s="41"/>
      <c r="C126" s="42"/>
      <c r="D126" s="219" t="s">
        <v>148</v>
      </c>
      <c r="E126" s="42"/>
      <c r="F126" s="220" t="s">
        <v>334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148</v>
      </c>
      <c r="AU126" s="19" t="s">
        <v>83</v>
      </c>
    </row>
    <row r="127" s="2" customFormat="1" ht="24.15" customHeight="1">
      <c r="A127" s="40"/>
      <c r="B127" s="41"/>
      <c r="C127" s="206" t="s">
        <v>187</v>
      </c>
      <c r="D127" s="206" t="s">
        <v>141</v>
      </c>
      <c r="E127" s="207" t="s">
        <v>335</v>
      </c>
      <c r="F127" s="208" t="s">
        <v>336</v>
      </c>
      <c r="G127" s="209" t="s">
        <v>144</v>
      </c>
      <c r="H127" s="210">
        <v>21.51</v>
      </c>
      <c r="I127" s="211"/>
      <c r="J127" s="212">
        <f>ROUND(I127*H127,2)</f>
        <v>0</v>
      </c>
      <c r="K127" s="208" t="s">
        <v>145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4E-05</v>
      </c>
      <c r="R127" s="215">
        <f>Q127*H127</f>
        <v>0.00086040000000000016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146</v>
      </c>
      <c r="AT127" s="217" t="s">
        <v>141</v>
      </c>
      <c r="AU127" s="217" t="s">
        <v>83</v>
      </c>
      <c r="AY127" s="19" t="s">
        <v>138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81</v>
      </c>
      <c r="BK127" s="218">
        <f>ROUND(I127*H127,2)</f>
        <v>0</v>
      </c>
      <c r="BL127" s="19" t="s">
        <v>146</v>
      </c>
      <c r="BM127" s="217" t="s">
        <v>337</v>
      </c>
    </row>
    <row r="128" s="2" customFormat="1">
      <c r="A128" s="40"/>
      <c r="B128" s="41"/>
      <c r="C128" s="42"/>
      <c r="D128" s="219" t="s">
        <v>148</v>
      </c>
      <c r="E128" s="42"/>
      <c r="F128" s="220" t="s">
        <v>338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148</v>
      </c>
      <c r="AU128" s="19" t="s">
        <v>83</v>
      </c>
    </row>
    <row r="129" s="14" customFormat="1">
      <c r="A129" s="14"/>
      <c r="B129" s="236"/>
      <c r="C129" s="237"/>
      <c r="D129" s="226" t="s">
        <v>150</v>
      </c>
      <c r="E129" s="238" t="s">
        <v>19</v>
      </c>
      <c r="F129" s="239" t="s">
        <v>339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150</v>
      </c>
      <c r="AU129" s="245" t="s">
        <v>83</v>
      </c>
      <c r="AV129" s="14" t="s">
        <v>81</v>
      </c>
      <c r="AW129" s="14" t="s">
        <v>35</v>
      </c>
      <c r="AX129" s="14" t="s">
        <v>73</v>
      </c>
      <c r="AY129" s="245" t="s">
        <v>138</v>
      </c>
    </row>
    <row r="130" s="13" customFormat="1">
      <c r="A130" s="13"/>
      <c r="B130" s="224"/>
      <c r="C130" s="225"/>
      <c r="D130" s="226" t="s">
        <v>150</v>
      </c>
      <c r="E130" s="227" t="s">
        <v>19</v>
      </c>
      <c r="F130" s="228" t="s">
        <v>340</v>
      </c>
      <c r="G130" s="225"/>
      <c r="H130" s="229">
        <v>21.51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150</v>
      </c>
      <c r="AU130" s="235" t="s">
        <v>83</v>
      </c>
      <c r="AV130" s="13" t="s">
        <v>83</v>
      </c>
      <c r="AW130" s="13" t="s">
        <v>35</v>
      </c>
      <c r="AX130" s="13" t="s">
        <v>73</v>
      </c>
      <c r="AY130" s="235" t="s">
        <v>138</v>
      </c>
    </row>
    <row r="131" s="15" customFormat="1">
      <c r="A131" s="15"/>
      <c r="B131" s="246"/>
      <c r="C131" s="247"/>
      <c r="D131" s="226" t="s">
        <v>150</v>
      </c>
      <c r="E131" s="248" t="s">
        <v>19</v>
      </c>
      <c r="F131" s="249" t="s">
        <v>154</v>
      </c>
      <c r="G131" s="247"/>
      <c r="H131" s="250">
        <v>21.51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6" t="s">
        <v>150</v>
      </c>
      <c r="AU131" s="256" t="s">
        <v>83</v>
      </c>
      <c r="AV131" s="15" t="s">
        <v>146</v>
      </c>
      <c r="AW131" s="15" t="s">
        <v>35</v>
      </c>
      <c r="AX131" s="15" t="s">
        <v>81</v>
      </c>
      <c r="AY131" s="256" t="s">
        <v>138</v>
      </c>
    </row>
    <row r="132" s="2" customFormat="1" ht="16.5" customHeight="1">
      <c r="A132" s="40"/>
      <c r="B132" s="41"/>
      <c r="C132" s="206" t="s">
        <v>192</v>
      </c>
      <c r="D132" s="206" t="s">
        <v>141</v>
      </c>
      <c r="E132" s="207" t="s">
        <v>341</v>
      </c>
      <c r="F132" s="208" t="s">
        <v>342</v>
      </c>
      <c r="G132" s="209" t="s">
        <v>244</v>
      </c>
      <c r="H132" s="210">
        <v>1</v>
      </c>
      <c r="I132" s="211"/>
      <c r="J132" s="212">
        <f>ROUND(I132*H132,2)</f>
        <v>0</v>
      </c>
      <c r="K132" s="208" t="s">
        <v>145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0.00011</v>
      </c>
      <c r="R132" s="215">
        <f>Q132*H132</f>
        <v>0.00011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146</v>
      </c>
      <c r="AT132" s="217" t="s">
        <v>141</v>
      </c>
      <c r="AU132" s="217" t="s">
        <v>83</v>
      </c>
      <c r="AY132" s="19" t="s">
        <v>138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146</v>
      </c>
      <c r="BM132" s="217" t="s">
        <v>343</v>
      </c>
    </row>
    <row r="133" s="2" customFormat="1">
      <c r="A133" s="40"/>
      <c r="B133" s="41"/>
      <c r="C133" s="42"/>
      <c r="D133" s="219" t="s">
        <v>148</v>
      </c>
      <c r="E133" s="42"/>
      <c r="F133" s="220" t="s">
        <v>344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148</v>
      </c>
      <c r="AU133" s="19" t="s">
        <v>83</v>
      </c>
    </row>
    <row r="134" s="2" customFormat="1" ht="16.5" customHeight="1">
      <c r="A134" s="40"/>
      <c r="B134" s="41"/>
      <c r="C134" s="260" t="s">
        <v>139</v>
      </c>
      <c r="D134" s="260" t="s">
        <v>345</v>
      </c>
      <c r="E134" s="261" t="s">
        <v>346</v>
      </c>
      <c r="F134" s="262" t="s">
        <v>347</v>
      </c>
      <c r="G134" s="263" t="s">
        <v>244</v>
      </c>
      <c r="H134" s="264">
        <v>1</v>
      </c>
      <c r="I134" s="265"/>
      <c r="J134" s="266">
        <f>ROUND(I134*H134,2)</f>
        <v>0</v>
      </c>
      <c r="K134" s="262" t="s">
        <v>145</v>
      </c>
      <c r="L134" s="267"/>
      <c r="M134" s="268" t="s">
        <v>19</v>
      </c>
      <c r="N134" s="269" t="s">
        <v>44</v>
      </c>
      <c r="O134" s="86"/>
      <c r="P134" s="215">
        <f>O134*H134</f>
        <v>0</v>
      </c>
      <c r="Q134" s="215">
        <v>0.011</v>
      </c>
      <c r="R134" s="215">
        <f>Q134*H134</f>
        <v>0.011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192</v>
      </c>
      <c r="AT134" s="217" t="s">
        <v>345</v>
      </c>
      <c r="AU134" s="217" t="s">
        <v>83</v>
      </c>
      <c r="AY134" s="19" t="s">
        <v>138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146</v>
      </c>
      <c r="BM134" s="217" t="s">
        <v>348</v>
      </c>
    </row>
    <row r="135" s="12" customFormat="1" ht="22.8" customHeight="1">
      <c r="A135" s="12"/>
      <c r="B135" s="190"/>
      <c r="C135" s="191"/>
      <c r="D135" s="192" t="s">
        <v>72</v>
      </c>
      <c r="E135" s="204" t="s">
        <v>349</v>
      </c>
      <c r="F135" s="204" t="s">
        <v>350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SUM(P136:P137)</f>
        <v>0</v>
      </c>
      <c r="Q135" s="198"/>
      <c r="R135" s="199">
        <f>SUM(R136:R137)</f>
        <v>0</v>
      </c>
      <c r="S135" s="198"/>
      <c r="T135" s="20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81</v>
      </c>
      <c r="AT135" s="202" t="s">
        <v>72</v>
      </c>
      <c r="AU135" s="202" t="s">
        <v>81</v>
      </c>
      <c r="AY135" s="201" t="s">
        <v>138</v>
      </c>
      <c r="BK135" s="203">
        <f>SUM(BK136:BK137)</f>
        <v>0</v>
      </c>
    </row>
    <row r="136" s="2" customFormat="1" ht="37.8" customHeight="1">
      <c r="A136" s="40"/>
      <c r="B136" s="41"/>
      <c r="C136" s="206" t="s">
        <v>203</v>
      </c>
      <c r="D136" s="206" t="s">
        <v>141</v>
      </c>
      <c r="E136" s="207" t="s">
        <v>351</v>
      </c>
      <c r="F136" s="208" t="s">
        <v>352</v>
      </c>
      <c r="G136" s="209" t="s">
        <v>179</v>
      </c>
      <c r="H136" s="210">
        <v>2.04</v>
      </c>
      <c r="I136" s="211"/>
      <c r="J136" s="212">
        <f>ROUND(I136*H136,2)</f>
        <v>0</v>
      </c>
      <c r="K136" s="208" t="s">
        <v>145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146</v>
      </c>
      <c r="AT136" s="217" t="s">
        <v>141</v>
      </c>
      <c r="AU136" s="217" t="s">
        <v>83</v>
      </c>
      <c r="AY136" s="19" t="s">
        <v>138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146</v>
      </c>
      <c r="BM136" s="217" t="s">
        <v>353</v>
      </c>
    </row>
    <row r="137" s="2" customFormat="1">
      <c r="A137" s="40"/>
      <c r="B137" s="41"/>
      <c r="C137" s="42"/>
      <c r="D137" s="219" t="s">
        <v>148</v>
      </c>
      <c r="E137" s="42"/>
      <c r="F137" s="220" t="s">
        <v>354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148</v>
      </c>
      <c r="AU137" s="19" t="s">
        <v>83</v>
      </c>
    </row>
    <row r="138" s="12" customFormat="1" ht="25.92" customHeight="1">
      <c r="A138" s="12"/>
      <c r="B138" s="190"/>
      <c r="C138" s="191"/>
      <c r="D138" s="192" t="s">
        <v>72</v>
      </c>
      <c r="E138" s="193" t="s">
        <v>208</v>
      </c>
      <c r="F138" s="193" t="s">
        <v>209</v>
      </c>
      <c r="G138" s="191"/>
      <c r="H138" s="191"/>
      <c r="I138" s="194"/>
      <c r="J138" s="195">
        <f>BK138</f>
        <v>0</v>
      </c>
      <c r="K138" s="191"/>
      <c r="L138" s="196"/>
      <c r="M138" s="197"/>
      <c r="N138" s="198"/>
      <c r="O138" s="198"/>
      <c r="P138" s="199">
        <f>P139+P146+P148+P150+P157+P159+P161+P173+P198+P208</f>
        <v>0</v>
      </c>
      <c r="Q138" s="198"/>
      <c r="R138" s="199">
        <f>R139+R146+R148+R150+R157+R159+R161+R173+R198+R208</f>
        <v>1.4038476799999998</v>
      </c>
      <c r="S138" s="198"/>
      <c r="T138" s="200">
        <f>T139+T146+T148+T150+T157+T159+T161+T173+T198+T208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83</v>
      </c>
      <c r="AT138" s="202" t="s">
        <v>72</v>
      </c>
      <c r="AU138" s="202" t="s">
        <v>73</v>
      </c>
      <c r="AY138" s="201" t="s">
        <v>138</v>
      </c>
      <c r="BK138" s="203">
        <f>BK139+BK146+BK148+BK150+BK157+BK159+BK161+BK173+BK198+BK208</f>
        <v>0</v>
      </c>
    </row>
    <row r="139" s="12" customFormat="1" ht="22.8" customHeight="1">
      <c r="A139" s="12"/>
      <c r="B139" s="190"/>
      <c r="C139" s="191"/>
      <c r="D139" s="192" t="s">
        <v>72</v>
      </c>
      <c r="E139" s="204" t="s">
        <v>355</v>
      </c>
      <c r="F139" s="204" t="s">
        <v>356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SUM(P140:P145)</f>
        <v>0</v>
      </c>
      <c r="Q139" s="198"/>
      <c r="R139" s="199">
        <f>SUM(R140:R145)</f>
        <v>0.002598</v>
      </c>
      <c r="S139" s="198"/>
      <c r="T139" s="200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83</v>
      </c>
      <c r="AT139" s="202" t="s">
        <v>72</v>
      </c>
      <c r="AU139" s="202" t="s">
        <v>81</v>
      </c>
      <c r="AY139" s="201" t="s">
        <v>138</v>
      </c>
      <c r="BK139" s="203">
        <f>SUM(BK140:BK145)</f>
        <v>0</v>
      </c>
    </row>
    <row r="140" s="2" customFormat="1" ht="16.5" customHeight="1">
      <c r="A140" s="40"/>
      <c r="B140" s="41"/>
      <c r="C140" s="206" t="s">
        <v>212</v>
      </c>
      <c r="D140" s="206" t="s">
        <v>141</v>
      </c>
      <c r="E140" s="207" t="s">
        <v>357</v>
      </c>
      <c r="F140" s="208" t="s">
        <v>358</v>
      </c>
      <c r="G140" s="209" t="s">
        <v>144</v>
      </c>
      <c r="H140" s="210">
        <v>21.512</v>
      </c>
      <c r="I140" s="211"/>
      <c r="J140" s="212">
        <f>ROUND(I140*H140,2)</f>
        <v>0</v>
      </c>
      <c r="K140" s="208" t="s">
        <v>145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216</v>
      </c>
      <c r="AT140" s="217" t="s">
        <v>141</v>
      </c>
      <c r="AU140" s="217" t="s">
        <v>83</v>
      </c>
      <c r="AY140" s="19" t="s">
        <v>138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81</v>
      </c>
      <c r="BK140" s="218">
        <f>ROUND(I140*H140,2)</f>
        <v>0</v>
      </c>
      <c r="BL140" s="19" t="s">
        <v>216</v>
      </c>
      <c r="BM140" s="217" t="s">
        <v>359</v>
      </c>
    </row>
    <row r="141" s="2" customFormat="1">
      <c r="A141" s="40"/>
      <c r="B141" s="41"/>
      <c r="C141" s="42"/>
      <c r="D141" s="219" t="s">
        <v>148</v>
      </c>
      <c r="E141" s="42"/>
      <c r="F141" s="220" t="s">
        <v>360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148</v>
      </c>
      <c r="AU141" s="19" t="s">
        <v>83</v>
      </c>
    </row>
    <row r="142" s="2" customFormat="1" ht="16.5" customHeight="1">
      <c r="A142" s="40"/>
      <c r="B142" s="41"/>
      <c r="C142" s="260" t="s">
        <v>8</v>
      </c>
      <c r="D142" s="260" t="s">
        <v>345</v>
      </c>
      <c r="E142" s="261" t="s">
        <v>361</v>
      </c>
      <c r="F142" s="262" t="s">
        <v>362</v>
      </c>
      <c r="G142" s="263" t="s">
        <v>363</v>
      </c>
      <c r="H142" s="264">
        <v>2.598</v>
      </c>
      <c r="I142" s="265"/>
      <c r="J142" s="266">
        <f>ROUND(I142*H142,2)</f>
        <v>0</v>
      </c>
      <c r="K142" s="262" t="s">
        <v>145</v>
      </c>
      <c r="L142" s="267"/>
      <c r="M142" s="268" t="s">
        <v>19</v>
      </c>
      <c r="N142" s="269" t="s">
        <v>44</v>
      </c>
      <c r="O142" s="86"/>
      <c r="P142" s="215">
        <f>O142*H142</f>
        <v>0</v>
      </c>
      <c r="Q142" s="215">
        <v>0.001</v>
      </c>
      <c r="R142" s="215">
        <f>Q142*H142</f>
        <v>0.002598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364</v>
      </c>
      <c r="AT142" s="217" t="s">
        <v>345</v>
      </c>
      <c r="AU142" s="217" t="s">
        <v>83</v>
      </c>
      <c r="AY142" s="19" t="s">
        <v>138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216</v>
      </c>
      <c r="BM142" s="217" t="s">
        <v>365</v>
      </c>
    </row>
    <row r="143" s="13" customFormat="1">
      <c r="A143" s="13"/>
      <c r="B143" s="224"/>
      <c r="C143" s="225"/>
      <c r="D143" s="226" t="s">
        <v>150</v>
      </c>
      <c r="E143" s="225"/>
      <c r="F143" s="228" t="s">
        <v>366</v>
      </c>
      <c r="G143" s="225"/>
      <c r="H143" s="229">
        <v>2.598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150</v>
      </c>
      <c r="AU143" s="235" t="s">
        <v>83</v>
      </c>
      <c r="AV143" s="13" t="s">
        <v>83</v>
      </c>
      <c r="AW143" s="13" t="s">
        <v>4</v>
      </c>
      <c r="AX143" s="13" t="s">
        <v>81</v>
      </c>
      <c r="AY143" s="235" t="s">
        <v>138</v>
      </c>
    </row>
    <row r="144" s="2" customFormat="1" ht="33" customHeight="1">
      <c r="A144" s="40"/>
      <c r="B144" s="41"/>
      <c r="C144" s="206" t="s">
        <v>225</v>
      </c>
      <c r="D144" s="206" t="s">
        <v>141</v>
      </c>
      <c r="E144" s="207" t="s">
        <v>367</v>
      </c>
      <c r="F144" s="208" t="s">
        <v>368</v>
      </c>
      <c r="G144" s="209" t="s">
        <v>179</v>
      </c>
      <c r="H144" s="210">
        <v>0.003</v>
      </c>
      <c r="I144" s="211"/>
      <c r="J144" s="212">
        <f>ROUND(I144*H144,2)</f>
        <v>0</v>
      </c>
      <c r="K144" s="208" t="s">
        <v>145</v>
      </c>
      <c r="L144" s="46"/>
      <c r="M144" s="213" t="s">
        <v>19</v>
      </c>
      <c r="N144" s="214" t="s">
        <v>44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216</v>
      </c>
      <c r="AT144" s="217" t="s">
        <v>141</v>
      </c>
      <c r="AU144" s="217" t="s">
        <v>83</v>
      </c>
      <c r="AY144" s="19" t="s">
        <v>138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81</v>
      </c>
      <c r="BK144" s="218">
        <f>ROUND(I144*H144,2)</f>
        <v>0</v>
      </c>
      <c r="BL144" s="19" t="s">
        <v>216</v>
      </c>
      <c r="BM144" s="217" t="s">
        <v>369</v>
      </c>
    </row>
    <row r="145" s="2" customFormat="1">
      <c r="A145" s="40"/>
      <c r="B145" s="41"/>
      <c r="C145" s="42"/>
      <c r="D145" s="219" t="s">
        <v>148</v>
      </c>
      <c r="E145" s="42"/>
      <c r="F145" s="220" t="s">
        <v>370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148</v>
      </c>
      <c r="AU145" s="19" t="s">
        <v>83</v>
      </c>
    </row>
    <row r="146" s="12" customFormat="1" ht="22.8" customHeight="1">
      <c r="A146" s="12"/>
      <c r="B146" s="190"/>
      <c r="C146" s="191"/>
      <c r="D146" s="192" t="s">
        <v>72</v>
      </c>
      <c r="E146" s="204" t="s">
        <v>210</v>
      </c>
      <c r="F146" s="204" t="s">
        <v>211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P147</f>
        <v>0</v>
      </c>
      <c r="Q146" s="198"/>
      <c r="R146" s="199">
        <f>R147</f>
        <v>0</v>
      </c>
      <c r="S146" s="198"/>
      <c r="T146" s="20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83</v>
      </c>
      <c r="AT146" s="202" t="s">
        <v>72</v>
      </c>
      <c r="AU146" s="202" t="s">
        <v>81</v>
      </c>
      <c r="AY146" s="201" t="s">
        <v>138</v>
      </c>
      <c r="BK146" s="203">
        <f>BK147</f>
        <v>0</v>
      </c>
    </row>
    <row r="147" s="2" customFormat="1" ht="16.5" customHeight="1">
      <c r="A147" s="40"/>
      <c r="B147" s="41"/>
      <c r="C147" s="206" t="s">
        <v>231</v>
      </c>
      <c r="D147" s="206" t="s">
        <v>141</v>
      </c>
      <c r="E147" s="207" t="s">
        <v>213</v>
      </c>
      <c r="F147" s="208" t="s">
        <v>371</v>
      </c>
      <c r="G147" s="209" t="s">
        <v>215</v>
      </c>
      <c r="H147" s="210">
        <v>1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216</v>
      </c>
      <c r="AT147" s="217" t="s">
        <v>141</v>
      </c>
      <c r="AU147" s="217" t="s">
        <v>83</v>
      </c>
      <c r="AY147" s="19" t="s">
        <v>138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216</v>
      </c>
      <c r="BM147" s="217" t="s">
        <v>372</v>
      </c>
    </row>
    <row r="148" s="12" customFormat="1" ht="22.8" customHeight="1">
      <c r="A148" s="12"/>
      <c r="B148" s="190"/>
      <c r="C148" s="191"/>
      <c r="D148" s="192" t="s">
        <v>72</v>
      </c>
      <c r="E148" s="204" t="s">
        <v>218</v>
      </c>
      <c r="F148" s="204" t="s">
        <v>219</v>
      </c>
      <c r="G148" s="191"/>
      <c r="H148" s="191"/>
      <c r="I148" s="194"/>
      <c r="J148" s="205">
        <f>BK148</f>
        <v>0</v>
      </c>
      <c r="K148" s="191"/>
      <c r="L148" s="196"/>
      <c r="M148" s="197"/>
      <c r="N148" s="198"/>
      <c r="O148" s="198"/>
      <c r="P148" s="199">
        <f>P149</f>
        <v>0</v>
      </c>
      <c r="Q148" s="198"/>
      <c r="R148" s="199">
        <f>R149</f>
        <v>0</v>
      </c>
      <c r="S148" s="198"/>
      <c r="T148" s="20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1" t="s">
        <v>83</v>
      </c>
      <c r="AT148" s="202" t="s">
        <v>72</v>
      </c>
      <c r="AU148" s="202" t="s">
        <v>81</v>
      </c>
      <c r="AY148" s="201" t="s">
        <v>138</v>
      </c>
      <c r="BK148" s="203">
        <f>BK149</f>
        <v>0</v>
      </c>
    </row>
    <row r="149" s="2" customFormat="1" ht="16.5" customHeight="1">
      <c r="A149" s="40"/>
      <c r="B149" s="41"/>
      <c r="C149" s="206" t="s">
        <v>237</v>
      </c>
      <c r="D149" s="206" t="s">
        <v>141</v>
      </c>
      <c r="E149" s="207" t="s">
        <v>220</v>
      </c>
      <c r="F149" s="208" t="s">
        <v>373</v>
      </c>
      <c r="G149" s="209" t="s">
        <v>215</v>
      </c>
      <c r="H149" s="210">
        <v>1</v>
      </c>
      <c r="I149" s="211"/>
      <c r="J149" s="212">
        <f>ROUND(I149*H149,2)</f>
        <v>0</v>
      </c>
      <c r="K149" s="208" t="s">
        <v>19</v>
      </c>
      <c r="L149" s="46"/>
      <c r="M149" s="213" t="s">
        <v>19</v>
      </c>
      <c r="N149" s="214" t="s">
        <v>44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216</v>
      </c>
      <c r="AT149" s="217" t="s">
        <v>141</v>
      </c>
      <c r="AU149" s="217" t="s">
        <v>83</v>
      </c>
      <c r="AY149" s="19" t="s">
        <v>138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81</v>
      </c>
      <c r="BK149" s="218">
        <f>ROUND(I149*H149,2)</f>
        <v>0</v>
      </c>
      <c r="BL149" s="19" t="s">
        <v>216</v>
      </c>
      <c r="BM149" s="217" t="s">
        <v>374</v>
      </c>
    </row>
    <row r="150" s="12" customFormat="1" ht="22.8" customHeight="1">
      <c r="A150" s="12"/>
      <c r="B150" s="190"/>
      <c r="C150" s="191"/>
      <c r="D150" s="192" t="s">
        <v>72</v>
      </c>
      <c r="E150" s="204" t="s">
        <v>375</v>
      </c>
      <c r="F150" s="204" t="s">
        <v>376</v>
      </c>
      <c r="G150" s="191"/>
      <c r="H150" s="191"/>
      <c r="I150" s="194"/>
      <c r="J150" s="205">
        <f>BK150</f>
        <v>0</v>
      </c>
      <c r="K150" s="191"/>
      <c r="L150" s="196"/>
      <c r="M150" s="197"/>
      <c r="N150" s="198"/>
      <c r="O150" s="198"/>
      <c r="P150" s="199">
        <f>SUM(P151:P156)</f>
        <v>0</v>
      </c>
      <c r="Q150" s="198"/>
      <c r="R150" s="199">
        <f>SUM(R151:R156)</f>
        <v>0.00196</v>
      </c>
      <c r="S150" s="198"/>
      <c r="T150" s="200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83</v>
      </c>
      <c r="AT150" s="202" t="s">
        <v>72</v>
      </c>
      <c r="AU150" s="202" t="s">
        <v>81</v>
      </c>
      <c r="AY150" s="201" t="s">
        <v>138</v>
      </c>
      <c r="BK150" s="203">
        <f>SUM(BK151:BK156)</f>
        <v>0</v>
      </c>
    </row>
    <row r="151" s="2" customFormat="1" ht="16.5" customHeight="1">
      <c r="A151" s="40"/>
      <c r="B151" s="41"/>
      <c r="C151" s="206" t="s">
        <v>216</v>
      </c>
      <c r="D151" s="206" t="s">
        <v>141</v>
      </c>
      <c r="E151" s="207" t="s">
        <v>377</v>
      </c>
      <c r="F151" s="208" t="s">
        <v>378</v>
      </c>
      <c r="G151" s="209" t="s">
        <v>244</v>
      </c>
      <c r="H151" s="210">
        <v>1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6E-05</v>
      </c>
      <c r="R151" s="215">
        <f>Q151*H151</f>
        <v>6E-05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216</v>
      </c>
      <c r="AT151" s="217" t="s">
        <v>141</v>
      </c>
      <c r="AU151" s="217" t="s">
        <v>83</v>
      </c>
      <c r="AY151" s="19" t="s">
        <v>138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216</v>
      </c>
      <c r="BM151" s="217" t="s">
        <v>379</v>
      </c>
    </row>
    <row r="152" s="2" customFormat="1">
      <c r="A152" s="40"/>
      <c r="B152" s="41"/>
      <c r="C152" s="42"/>
      <c r="D152" s="226" t="s">
        <v>380</v>
      </c>
      <c r="E152" s="42"/>
      <c r="F152" s="270" t="s">
        <v>381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380</v>
      </c>
      <c r="AU152" s="19" t="s">
        <v>83</v>
      </c>
    </row>
    <row r="153" s="2" customFormat="1" ht="24.15" customHeight="1">
      <c r="A153" s="40"/>
      <c r="B153" s="41"/>
      <c r="C153" s="260" t="s">
        <v>247</v>
      </c>
      <c r="D153" s="260" t="s">
        <v>345</v>
      </c>
      <c r="E153" s="261" t="s">
        <v>382</v>
      </c>
      <c r="F153" s="262" t="s">
        <v>383</v>
      </c>
      <c r="G153" s="263" t="s">
        <v>244</v>
      </c>
      <c r="H153" s="264">
        <v>1</v>
      </c>
      <c r="I153" s="265"/>
      <c r="J153" s="266">
        <f>ROUND(I153*H153,2)</f>
        <v>0</v>
      </c>
      <c r="K153" s="262" t="s">
        <v>19</v>
      </c>
      <c r="L153" s="267"/>
      <c r="M153" s="268" t="s">
        <v>19</v>
      </c>
      <c r="N153" s="269" t="s">
        <v>44</v>
      </c>
      <c r="O153" s="86"/>
      <c r="P153" s="215">
        <f>O153*H153</f>
        <v>0</v>
      </c>
      <c r="Q153" s="215">
        <v>0.0019</v>
      </c>
      <c r="R153" s="215">
        <f>Q153*H153</f>
        <v>0.0019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364</v>
      </c>
      <c r="AT153" s="217" t="s">
        <v>345</v>
      </c>
      <c r="AU153" s="217" t="s">
        <v>83</v>
      </c>
      <c r="AY153" s="19" t="s">
        <v>138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81</v>
      </c>
      <c r="BK153" s="218">
        <f>ROUND(I153*H153,2)</f>
        <v>0</v>
      </c>
      <c r="BL153" s="19" t="s">
        <v>216</v>
      </c>
      <c r="BM153" s="217" t="s">
        <v>384</v>
      </c>
    </row>
    <row r="154" s="2" customFormat="1">
      <c r="A154" s="40"/>
      <c r="B154" s="41"/>
      <c r="C154" s="42"/>
      <c r="D154" s="226" t="s">
        <v>380</v>
      </c>
      <c r="E154" s="42"/>
      <c r="F154" s="270" t="s">
        <v>385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380</v>
      </c>
      <c r="AU154" s="19" t="s">
        <v>83</v>
      </c>
    </row>
    <row r="155" s="2" customFormat="1" ht="24.15" customHeight="1">
      <c r="A155" s="40"/>
      <c r="B155" s="41"/>
      <c r="C155" s="206" t="s">
        <v>254</v>
      </c>
      <c r="D155" s="206" t="s">
        <v>141</v>
      </c>
      <c r="E155" s="207" t="s">
        <v>386</v>
      </c>
      <c r="F155" s="208" t="s">
        <v>387</v>
      </c>
      <c r="G155" s="209" t="s">
        <v>179</v>
      </c>
      <c r="H155" s="210">
        <v>0.025</v>
      </c>
      <c r="I155" s="211"/>
      <c r="J155" s="212">
        <f>ROUND(I155*H155,2)</f>
        <v>0</v>
      </c>
      <c r="K155" s="208" t="s">
        <v>145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216</v>
      </c>
      <c r="AT155" s="217" t="s">
        <v>141</v>
      </c>
      <c r="AU155" s="217" t="s">
        <v>83</v>
      </c>
      <c r="AY155" s="19" t="s">
        <v>138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216</v>
      </c>
      <c r="BM155" s="217" t="s">
        <v>388</v>
      </c>
    </row>
    <row r="156" s="2" customFormat="1">
      <c r="A156" s="40"/>
      <c r="B156" s="41"/>
      <c r="C156" s="42"/>
      <c r="D156" s="219" t="s">
        <v>148</v>
      </c>
      <c r="E156" s="42"/>
      <c r="F156" s="220" t="s">
        <v>389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148</v>
      </c>
      <c r="AU156" s="19" t="s">
        <v>83</v>
      </c>
    </row>
    <row r="157" s="12" customFormat="1" ht="22.8" customHeight="1">
      <c r="A157" s="12"/>
      <c r="B157" s="190"/>
      <c r="C157" s="191"/>
      <c r="D157" s="192" t="s">
        <v>72</v>
      </c>
      <c r="E157" s="204" t="s">
        <v>223</v>
      </c>
      <c r="F157" s="204" t="s">
        <v>224</v>
      </c>
      <c r="G157" s="191"/>
      <c r="H157" s="191"/>
      <c r="I157" s="194"/>
      <c r="J157" s="205">
        <f>BK157</f>
        <v>0</v>
      </c>
      <c r="K157" s="191"/>
      <c r="L157" s="196"/>
      <c r="M157" s="197"/>
      <c r="N157" s="198"/>
      <c r="O157" s="198"/>
      <c r="P157" s="199">
        <f>P158</f>
        <v>0</v>
      </c>
      <c r="Q157" s="198"/>
      <c r="R157" s="199">
        <f>R158</f>
        <v>0</v>
      </c>
      <c r="S157" s="198"/>
      <c r="T157" s="200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1" t="s">
        <v>83</v>
      </c>
      <c r="AT157" s="202" t="s">
        <v>72</v>
      </c>
      <c r="AU157" s="202" t="s">
        <v>81</v>
      </c>
      <c r="AY157" s="201" t="s">
        <v>138</v>
      </c>
      <c r="BK157" s="203">
        <f>BK158</f>
        <v>0</v>
      </c>
    </row>
    <row r="158" s="2" customFormat="1" ht="21.75" customHeight="1">
      <c r="A158" s="40"/>
      <c r="B158" s="41"/>
      <c r="C158" s="206" t="s">
        <v>261</v>
      </c>
      <c r="D158" s="206" t="s">
        <v>141</v>
      </c>
      <c r="E158" s="207" t="s">
        <v>226</v>
      </c>
      <c r="F158" s="208" t="s">
        <v>390</v>
      </c>
      <c r="G158" s="209" t="s">
        <v>215</v>
      </c>
      <c r="H158" s="210">
        <v>1</v>
      </c>
      <c r="I158" s="211"/>
      <c r="J158" s="212">
        <f>ROUND(I158*H158,2)</f>
        <v>0</v>
      </c>
      <c r="K158" s="208" t="s">
        <v>19</v>
      </c>
      <c r="L158" s="46"/>
      <c r="M158" s="213" t="s">
        <v>19</v>
      </c>
      <c r="N158" s="214" t="s">
        <v>44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216</v>
      </c>
      <c r="AT158" s="217" t="s">
        <v>141</v>
      </c>
      <c r="AU158" s="217" t="s">
        <v>83</v>
      </c>
      <c r="AY158" s="19" t="s">
        <v>138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81</v>
      </c>
      <c r="BK158" s="218">
        <f>ROUND(I158*H158,2)</f>
        <v>0</v>
      </c>
      <c r="BL158" s="19" t="s">
        <v>216</v>
      </c>
      <c r="BM158" s="217" t="s">
        <v>391</v>
      </c>
    </row>
    <row r="159" s="12" customFormat="1" ht="22.8" customHeight="1">
      <c r="A159" s="12"/>
      <c r="B159" s="190"/>
      <c r="C159" s="191"/>
      <c r="D159" s="192" t="s">
        <v>72</v>
      </c>
      <c r="E159" s="204" t="s">
        <v>229</v>
      </c>
      <c r="F159" s="204" t="s">
        <v>230</v>
      </c>
      <c r="G159" s="191"/>
      <c r="H159" s="191"/>
      <c r="I159" s="194"/>
      <c r="J159" s="205">
        <f>BK159</f>
        <v>0</v>
      </c>
      <c r="K159" s="191"/>
      <c r="L159" s="196"/>
      <c r="M159" s="197"/>
      <c r="N159" s="198"/>
      <c r="O159" s="198"/>
      <c r="P159" s="199">
        <f>P160</f>
        <v>0</v>
      </c>
      <c r="Q159" s="198"/>
      <c r="R159" s="199">
        <f>R160</f>
        <v>0</v>
      </c>
      <c r="S159" s="198"/>
      <c r="T159" s="20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1" t="s">
        <v>83</v>
      </c>
      <c r="AT159" s="202" t="s">
        <v>72</v>
      </c>
      <c r="AU159" s="202" t="s">
        <v>81</v>
      </c>
      <c r="AY159" s="201" t="s">
        <v>138</v>
      </c>
      <c r="BK159" s="203">
        <f>BK160</f>
        <v>0</v>
      </c>
    </row>
    <row r="160" s="2" customFormat="1" ht="21.75" customHeight="1">
      <c r="A160" s="40"/>
      <c r="B160" s="41"/>
      <c r="C160" s="206" t="s">
        <v>268</v>
      </c>
      <c r="D160" s="206" t="s">
        <v>141</v>
      </c>
      <c r="E160" s="207" t="s">
        <v>232</v>
      </c>
      <c r="F160" s="208" t="s">
        <v>392</v>
      </c>
      <c r="G160" s="209" t="s">
        <v>215</v>
      </c>
      <c r="H160" s="210">
        <v>1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44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216</v>
      </c>
      <c r="AT160" s="217" t="s">
        <v>141</v>
      </c>
      <c r="AU160" s="217" t="s">
        <v>83</v>
      </c>
      <c r="AY160" s="19" t="s">
        <v>138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81</v>
      </c>
      <c r="BK160" s="218">
        <f>ROUND(I160*H160,2)</f>
        <v>0</v>
      </c>
      <c r="BL160" s="19" t="s">
        <v>216</v>
      </c>
      <c r="BM160" s="217" t="s">
        <v>393</v>
      </c>
    </row>
    <row r="161" s="12" customFormat="1" ht="22.8" customHeight="1">
      <c r="A161" s="12"/>
      <c r="B161" s="190"/>
      <c r="C161" s="191"/>
      <c r="D161" s="192" t="s">
        <v>72</v>
      </c>
      <c r="E161" s="204" t="s">
        <v>235</v>
      </c>
      <c r="F161" s="204" t="s">
        <v>236</v>
      </c>
      <c r="G161" s="191"/>
      <c r="H161" s="191"/>
      <c r="I161" s="194"/>
      <c r="J161" s="205">
        <f>BK161</f>
        <v>0</v>
      </c>
      <c r="K161" s="191"/>
      <c r="L161" s="196"/>
      <c r="M161" s="197"/>
      <c r="N161" s="198"/>
      <c r="O161" s="198"/>
      <c r="P161" s="199">
        <f>SUM(P162:P172)</f>
        <v>0</v>
      </c>
      <c r="Q161" s="198"/>
      <c r="R161" s="199">
        <f>SUM(R162:R172)</f>
        <v>0.00235</v>
      </c>
      <c r="S161" s="198"/>
      <c r="T161" s="200">
        <f>SUM(T162:T172)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1" t="s">
        <v>83</v>
      </c>
      <c r="AT161" s="202" t="s">
        <v>72</v>
      </c>
      <c r="AU161" s="202" t="s">
        <v>81</v>
      </c>
      <c r="AY161" s="201" t="s">
        <v>138</v>
      </c>
      <c r="BK161" s="203">
        <f>SUM(BK162:BK172)</f>
        <v>0</v>
      </c>
    </row>
    <row r="162" s="2" customFormat="1" ht="24.15" customHeight="1">
      <c r="A162" s="40"/>
      <c r="B162" s="41"/>
      <c r="C162" s="206" t="s">
        <v>7</v>
      </c>
      <c r="D162" s="206" t="s">
        <v>141</v>
      </c>
      <c r="E162" s="207" t="s">
        <v>394</v>
      </c>
      <c r="F162" s="208" t="s">
        <v>395</v>
      </c>
      <c r="G162" s="209" t="s">
        <v>244</v>
      </c>
      <c r="H162" s="210">
        <v>1</v>
      </c>
      <c r="I162" s="211"/>
      <c r="J162" s="212">
        <f>ROUND(I162*H162,2)</f>
        <v>0</v>
      </c>
      <c r="K162" s="208" t="s">
        <v>145</v>
      </c>
      <c r="L162" s="46"/>
      <c r="M162" s="213" t="s">
        <v>19</v>
      </c>
      <c r="N162" s="214" t="s">
        <v>44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216</v>
      </c>
      <c r="AT162" s="217" t="s">
        <v>141</v>
      </c>
      <c r="AU162" s="217" t="s">
        <v>83</v>
      </c>
      <c r="AY162" s="19" t="s">
        <v>138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81</v>
      </c>
      <c r="BK162" s="218">
        <f>ROUND(I162*H162,2)</f>
        <v>0</v>
      </c>
      <c r="BL162" s="19" t="s">
        <v>216</v>
      </c>
      <c r="BM162" s="217" t="s">
        <v>396</v>
      </c>
    </row>
    <row r="163" s="2" customFormat="1">
      <c r="A163" s="40"/>
      <c r="B163" s="41"/>
      <c r="C163" s="42"/>
      <c r="D163" s="219" t="s">
        <v>148</v>
      </c>
      <c r="E163" s="42"/>
      <c r="F163" s="220" t="s">
        <v>397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148</v>
      </c>
      <c r="AU163" s="19" t="s">
        <v>83</v>
      </c>
    </row>
    <row r="164" s="2" customFormat="1" ht="16.5" customHeight="1">
      <c r="A164" s="40"/>
      <c r="B164" s="41"/>
      <c r="C164" s="260" t="s">
        <v>286</v>
      </c>
      <c r="D164" s="260" t="s">
        <v>345</v>
      </c>
      <c r="E164" s="261" t="s">
        <v>398</v>
      </c>
      <c r="F164" s="262" t="s">
        <v>399</v>
      </c>
      <c r="G164" s="263" t="s">
        <v>244</v>
      </c>
      <c r="H164" s="264">
        <v>1</v>
      </c>
      <c r="I164" s="265"/>
      <c r="J164" s="266">
        <f>ROUND(I164*H164,2)</f>
        <v>0</v>
      </c>
      <c r="K164" s="262" t="s">
        <v>19</v>
      </c>
      <c r="L164" s="267"/>
      <c r="M164" s="268" t="s">
        <v>19</v>
      </c>
      <c r="N164" s="269" t="s">
        <v>44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364</v>
      </c>
      <c r="AT164" s="217" t="s">
        <v>345</v>
      </c>
      <c r="AU164" s="217" t="s">
        <v>83</v>
      </c>
      <c r="AY164" s="19" t="s">
        <v>138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81</v>
      </c>
      <c r="BK164" s="218">
        <f>ROUND(I164*H164,2)</f>
        <v>0</v>
      </c>
      <c r="BL164" s="19" t="s">
        <v>216</v>
      </c>
      <c r="BM164" s="217" t="s">
        <v>400</v>
      </c>
    </row>
    <row r="165" s="2" customFormat="1" ht="16.5" customHeight="1">
      <c r="A165" s="40"/>
      <c r="B165" s="41"/>
      <c r="C165" s="206" t="s">
        <v>401</v>
      </c>
      <c r="D165" s="206" t="s">
        <v>141</v>
      </c>
      <c r="E165" s="207" t="s">
        <v>402</v>
      </c>
      <c r="F165" s="208" t="s">
        <v>403</v>
      </c>
      <c r="G165" s="209" t="s">
        <v>244</v>
      </c>
      <c r="H165" s="210">
        <v>1</v>
      </c>
      <c r="I165" s="211"/>
      <c r="J165" s="212">
        <f>ROUND(I165*H165,2)</f>
        <v>0</v>
      </c>
      <c r="K165" s="208" t="s">
        <v>145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216</v>
      </c>
      <c r="AT165" s="217" t="s">
        <v>141</v>
      </c>
      <c r="AU165" s="217" t="s">
        <v>83</v>
      </c>
      <c r="AY165" s="19" t="s">
        <v>138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216</v>
      </c>
      <c r="BM165" s="217" t="s">
        <v>404</v>
      </c>
    </row>
    <row r="166" s="2" customFormat="1">
      <c r="A166" s="40"/>
      <c r="B166" s="41"/>
      <c r="C166" s="42"/>
      <c r="D166" s="219" t="s">
        <v>148</v>
      </c>
      <c r="E166" s="42"/>
      <c r="F166" s="220" t="s">
        <v>405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148</v>
      </c>
      <c r="AU166" s="19" t="s">
        <v>83</v>
      </c>
    </row>
    <row r="167" s="2" customFormat="1" ht="16.5" customHeight="1">
      <c r="A167" s="40"/>
      <c r="B167" s="41"/>
      <c r="C167" s="260" t="s">
        <v>406</v>
      </c>
      <c r="D167" s="260" t="s">
        <v>345</v>
      </c>
      <c r="E167" s="261" t="s">
        <v>407</v>
      </c>
      <c r="F167" s="262" t="s">
        <v>408</v>
      </c>
      <c r="G167" s="263" t="s">
        <v>244</v>
      </c>
      <c r="H167" s="264">
        <v>1</v>
      </c>
      <c r="I167" s="265"/>
      <c r="J167" s="266">
        <f>ROUND(I167*H167,2)</f>
        <v>0</v>
      </c>
      <c r="K167" s="262" t="s">
        <v>145</v>
      </c>
      <c r="L167" s="267"/>
      <c r="M167" s="268" t="s">
        <v>19</v>
      </c>
      <c r="N167" s="269" t="s">
        <v>44</v>
      </c>
      <c r="O167" s="86"/>
      <c r="P167" s="215">
        <f>O167*H167</f>
        <v>0</v>
      </c>
      <c r="Q167" s="215">
        <v>0.0022</v>
      </c>
      <c r="R167" s="215">
        <f>Q167*H167</f>
        <v>0.0022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364</v>
      </c>
      <c r="AT167" s="217" t="s">
        <v>345</v>
      </c>
      <c r="AU167" s="217" t="s">
        <v>83</v>
      </c>
      <c r="AY167" s="19" t="s">
        <v>138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81</v>
      </c>
      <c r="BK167" s="218">
        <f>ROUND(I167*H167,2)</f>
        <v>0</v>
      </c>
      <c r="BL167" s="19" t="s">
        <v>216</v>
      </c>
      <c r="BM167" s="217" t="s">
        <v>409</v>
      </c>
    </row>
    <row r="168" s="2" customFormat="1" ht="16.5" customHeight="1">
      <c r="A168" s="40"/>
      <c r="B168" s="41"/>
      <c r="C168" s="206" t="s">
        <v>410</v>
      </c>
      <c r="D168" s="206" t="s">
        <v>141</v>
      </c>
      <c r="E168" s="207" t="s">
        <v>411</v>
      </c>
      <c r="F168" s="208" t="s">
        <v>412</v>
      </c>
      <c r="G168" s="209" t="s">
        <v>244</v>
      </c>
      <c r="H168" s="210">
        <v>1</v>
      </c>
      <c r="I168" s="211"/>
      <c r="J168" s="212">
        <f>ROUND(I168*H168,2)</f>
        <v>0</v>
      </c>
      <c r="K168" s="208" t="s">
        <v>145</v>
      </c>
      <c r="L168" s="46"/>
      <c r="M168" s="213" t="s">
        <v>19</v>
      </c>
      <c r="N168" s="214" t="s">
        <v>44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216</v>
      </c>
      <c r="AT168" s="217" t="s">
        <v>141</v>
      </c>
      <c r="AU168" s="217" t="s">
        <v>83</v>
      </c>
      <c r="AY168" s="19" t="s">
        <v>138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81</v>
      </c>
      <c r="BK168" s="218">
        <f>ROUND(I168*H168,2)</f>
        <v>0</v>
      </c>
      <c r="BL168" s="19" t="s">
        <v>216</v>
      </c>
      <c r="BM168" s="217" t="s">
        <v>413</v>
      </c>
    </row>
    <row r="169" s="2" customFormat="1">
      <c r="A169" s="40"/>
      <c r="B169" s="41"/>
      <c r="C169" s="42"/>
      <c r="D169" s="219" t="s">
        <v>148</v>
      </c>
      <c r="E169" s="42"/>
      <c r="F169" s="220" t="s">
        <v>414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148</v>
      </c>
      <c r="AU169" s="19" t="s">
        <v>83</v>
      </c>
    </row>
    <row r="170" s="2" customFormat="1" ht="16.5" customHeight="1">
      <c r="A170" s="40"/>
      <c r="B170" s="41"/>
      <c r="C170" s="260" t="s">
        <v>415</v>
      </c>
      <c r="D170" s="260" t="s">
        <v>345</v>
      </c>
      <c r="E170" s="261" t="s">
        <v>416</v>
      </c>
      <c r="F170" s="262" t="s">
        <v>417</v>
      </c>
      <c r="G170" s="263" t="s">
        <v>244</v>
      </c>
      <c r="H170" s="264">
        <v>1</v>
      </c>
      <c r="I170" s="265"/>
      <c r="J170" s="266">
        <f>ROUND(I170*H170,2)</f>
        <v>0</v>
      </c>
      <c r="K170" s="262" t="s">
        <v>145</v>
      </c>
      <c r="L170" s="267"/>
      <c r="M170" s="268" t="s">
        <v>19</v>
      </c>
      <c r="N170" s="269" t="s">
        <v>44</v>
      </c>
      <c r="O170" s="86"/>
      <c r="P170" s="215">
        <f>O170*H170</f>
        <v>0</v>
      </c>
      <c r="Q170" s="215">
        <v>0.00014999999999999997</v>
      </c>
      <c r="R170" s="215">
        <f>Q170*H170</f>
        <v>0.00014999999999999997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364</v>
      </c>
      <c r="AT170" s="217" t="s">
        <v>345</v>
      </c>
      <c r="AU170" s="217" t="s">
        <v>83</v>
      </c>
      <c r="AY170" s="19" t="s">
        <v>138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81</v>
      </c>
      <c r="BK170" s="218">
        <f>ROUND(I170*H170,2)</f>
        <v>0</v>
      </c>
      <c r="BL170" s="19" t="s">
        <v>216</v>
      </c>
      <c r="BM170" s="217" t="s">
        <v>418</v>
      </c>
    </row>
    <row r="171" s="2" customFormat="1" ht="24.15" customHeight="1">
      <c r="A171" s="40"/>
      <c r="B171" s="41"/>
      <c r="C171" s="206" t="s">
        <v>419</v>
      </c>
      <c r="D171" s="206" t="s">
        <v>141</v>
      </c>
      <c r="E171" s="207" t="s">
        <v>420</v>
      </c>
      <c r="F171" s="208" t="s">
        <v>421</v>
      </c>
      <c r="G171" s="209" t="s">
        <v>179</v>
      </c>
      <c r="H171" s="210">
        <v>0.002</v>
      </c>
      <c r="I171" s="211"/>
      <c r="J171" s="212">
        <f>ROUND(I171*H171,2)</f>
        <v>0</v>
      </c>
      <c r="K171" s="208" t="s">
        <v>145</v>
      </c>
      <c r="L171" s="46"/>
      <c r="M171" s="213" t="s">
        <v>19</v>
      </c>
      <c r="N171" s="214" t="s">
        <v>44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216</v>
      </c>
      <c r="AT171" s="217" t="s">
        <v>141</v>
      </c>
      <c r="AU171" s="217" t="s">
        <v>83</v>
      </c>
      <c r="AY171" s="19" t="s">
        <v>138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ROUND(I171*H171,2)</f>
        <v>0</v>
      </c>
      <c r="BL171" s="19" t="s">
        <v>216</v>
      </c>
      <c r="BM171" s="217" t="s">
        <v>422</v>
      </c>
    </row>
    <row r="172" s="2" customFormat="1">
      <c r="A172" s="40"/>
      <c r="B172" s="41"/>
      <c r="C172" s="42"/>
      <c r="D172" s="219" t="s">
        <v>148</v>
      </c>
      <c r="E172" s="42"/>
      <c r="F172" s="220" t="s">
        <v>423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148</v>
      </c>
      <c r="AU172" s="19" t="s">
        <v>83</v>
      </c>
    </row>
    <row r="173" s="12" customFormat="1" ht="22.8" customHeight="1">
      <c r="A173" s="12"/>
      <c r="B173" s="190"/>
      <c r="C173" s="191"/>
      <c r="D173" s="192" t="s">
        <v>72</v>
      </c>
      <c r="E173" s="204" t="s">
        <v>424</v>
      </c>
      <c r="F173" s="204" t="s">
        <v>425</v>
      </c>
      <c r="G173" s="191"/>
      <c r="H173" s="191"/>
      <c r="I173" s="194"/>
      <c r="J173" s="205">
        <f>BK173</f>
        <v>0</v>
      </c>
      <c r="K173" s="191"/>
      <c r="L173" s="196"/>
      <c r="M173" s="197"/>
      <c r="N173" s="198"/>
      <c r="O173" s="198"/>
      <c r="P173" s="199">
        <f>SUM(P174:P197)</f>
        <v>0</v>
      </c>
      <c r="Q173" s="198"/>
      <c r="R173" s="199">
        <f>SUM(R174:R197)</f>
        <v>1.3427176799999998</v>
      </c>
      <c r="S173" s="198"/>
      <c r="T173" s="200">
        <f>SUM(T174:T197)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1" t="s">
        <v>83</v>
      </c>
      <c r="AT173" s="202" t="s">
        <v>72</v>
      </c>
      <c r="AU173" s="202" t="s">
        <v>81</v>
      </c>
      <c r="AY173" s="201" t="s">
        <v>138</v>
      </c>
      <c r="BK173" s="203">
        <f>SUM(BK174:BK197)</f>
        <v>0</v>
      </c>
    </row>
    <row r="174" s="2" customFormat="1" ht="16.5" customHeight="1">
      <c r="A174" s="40"/>
      <c r="B174" s="41"/>
      <c r="C174" s="206" t="s">
        <v>426</v>
      </c>
      <c r="D174" s="206" t="s">
        <v>141</v>
      </c>
      <c r="E174" s="207" t="s">
        <v>427</v>
      </c>
      <c r="F174" s="208" t="s">
        <v>428</v>
      </c>
      <c r="G174" s="209" t="s">
        <v>144</v>
      </c>
      <c r="H174" s="210">
        <v>21.512</v>
      </c>
      <c r="I174" s="211"/>
      <c r="J174" s="212">
        <f>ROUND(I174*H174,2)</f>
        <v>0</v>
      </c>
      <c r="K174" s="208" t="s">
        <v>145</v>
      </c>
      <c r="L174" s="46"/>
      <c r="M174" s="213" t="s">
        <v>19</v>
      </c>
      <c r="N174" s="214" t="s">
        <v>44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216</v>
      </c>
      <c r="AT174" s="217" t="s">
        <v>141</v>
      </c>
      <c r="AU174" s="217" t="s">
        <v>83</v>
      </c>
      <c r="AY174" s="19" t="s">
        <v>138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81</v>
      </c>
      <c r="BK174" s="218">
        <f>ROUND(I174*H174,2)</f>
        <v>0</v>
      </c>
      <c r="BL174" s="19" t="s">
        <v>216</v>
      </c>
      <c r="BM174" s="217" t="s">
        <v>429</v>
      </c>
    </row>
    <row r="175" s="2" customFormat="1">
      <c r="A175" s="40"/>
      <c r="B175" s="41"/>
      <c r="C175" s="42"/>
      <c r="D175" s="219" t="s">
        <v>148</v>
      </c>
      <c r="E175" s="42"/>
      <c r="F175" s="220" t="s">
        <v>430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148</v>
      </c>
      <c r="AU175" s="19" t="s">
        <v>83</v>
      </c>
    </row>
    <row r="176" s="13" customFormat="1">
      <c r="A176" s="13"/>
      <c r="B176" s="224"/>
      <c r="C176" s="225"/>
      <c r="D176" s="226" t="s">
        <v>150</v>
      </c>
      <c r="E176" s="227" t="s">
        <v>19</v>
      </c>
      <c r="F176" s="228" t="s">
        <v>431</v>
      </c>
      <c r="G176" s="225"/>
      <c r="H176" s="229">
        <v>21.512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150</v>
      </c>
      <c r="AU176" s="235" t="s">
        <v>83</v>
      </c>
      <c r="AV176" s="13" t="s">
        <v>83</v>
      </c>
      <c r="AW176" s="13" t="s">
        <v>35</v>
      </c>
      <c r="AX176" s="13" t="s">
        <v>73</v>
      </c>
      <c r="AY176" s="235" t="s">
        <v>138</v>
      </c>
    </row>
    <row r="177" s="15" customFormat="1">
      <c r="A177" s="15"/>
      <c r="B177" s="246"/>
      <c r="C177" s="247"/>
      <c r="D177" s="226" t="s">
        <v>150</v>
      </c>
      <c r="E177" s="248" t="s">
        <v>19</v>
      </c>
      <c r="F177" s="249" t="s">
        <v>154</v>
      </c>
      <c r="G177" s="247"/>
      <c r="H177" s="250">
        <v>21.512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150</v>
      </c>
      <c r="AU177" s="256" t="s">
        <v>83</v>
      </c>
      <c r="AV177" s="15" t="s">
        <v>146</v>
      </c>
      <c r="AW177" s="15" t="s">
        <v>35</v>
      </c>
      <c r="AX177" s="15" t="s">
        <v>81</v>
      </c>
      <c r="AY177" s="256" t="s">
        <v>138</v>
      </c>
    </row>
    <row r="178" s="2" customFormat="1" ht="16.5" customHeight="1">
      <c r="A178" s="40"/>
      <c r="B178" s="41"/>
      <c r="C178" s="206" t="s">
        <v>432</v>
      </c>
      <c r="D178" s="206" t="s">
        <v>141</v>
      </c>
      <c r="E178" s="207" t="s">
        <v>433</v>
      </c>
      <c r="F178" s="208" t="s">
        <v>434</v>
      </c>
      <c r="G178" s="209" t="s">
        <v>144</v>
      </c>
      <c r="H178" s="210">
        <v>21.512</v>
      </c>
      <c r="I178" s="211"/>
      <c r="J178" s="212">
        <f>ROUND(I178*H178,2)</f>
        <v>0</v>
      </c>
      <c r="K178" s="208" t="s">
        <v>145</v>
      </c>
      <c r="L178" s="46"/>
      <c r="M178" s="213" t="s">
        <v>19</v>
      </c>
      <c r="N178" s="214" t="s">
        <v>44</v>
      </c>
      <c r="O178" s="86"/>
      <c r="P178" s="215">
        <f>O178*H178</f>
        <v>0</v>
      </c>
      <c r="Q178" s="215">
        <v>0.00029999999999999996</v>
      </c>
      <c r="R178" s="215">
        <f>Q178*H178</f>
        <v>0.0064536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216</v>
      </c>
      <c r="AT178" s="217" t="s">
        <v>141</v>
      </c>
      <c r="AU178" s="217" t="s">
        <v>83</v>
      </c>
      <c r="AY178" s="19" t="s">
        <v>138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81</v>
      </c>
      <c r="BK178" s="218">
        <f>ROUND(I178*H178,2)</f>
        <v>0</v>
      </c>
      <c r="BL178" s="19" t="s">
        <v>216</v>
      </c>
      <c r="BM178" s="217" t="s">
        <v>435</v>
      </c>
    </row>
    <row r="179" s="2" customFormat="1">
      <c r="A179" s="40"/>
      <c r="B179" s="41"/>
      <c r="C179" s="42"/>
      <c r="D179" s="219" t="s">
        <v>148</v>
      </c>
      <c r="E179" s="42"/>
      <c r="F179" s="220" t="s">
        <v>436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148</v>
      </c>
      <c r="AU179" s="19" t="s">
        <v>83</v>
      </c>
    </row>
    <row r="180" s="2" customFormat="1" ht="24.15" customHeight="1">
      <c r="A180" s="40"/>
      <c r="B180" s="41"/>
      <c r="C180" s="206" t="s">
        <v>437</v>
      </c>
      <c r="D180" s="206" t="s">
        <v>141</v>
      </c>
      <c r="E180" s="207" t="s">
        <v>438</v>
      </c>
      <c r="F180" s="208" t="s">
        <v>439</v>
      </c>
      <c r="G180" s="209" t="s">
        <v>144</v>
      </c>
      <c r="H180" s="210">
        <v>21.512</v>
      </c>
      <c r="I180" s="211"/>
      <c r="J180" s="212">
        <f>ROUND(I180*H180,2)</f>
        <v>0</v>
      </c>
      <c r="K180" s="208" t="s">
        <v>145</v>
      </c>
      <c r="L180" s="46"/>
      <c r="M180" s="213" t="s">
        <v>19</v>
      </c>
      <c r="N180" s="214" t="s">
        <v>44</v>
      </c>
      <c r="O180" s="86"/>
      <c r="P180" s="215">
        <f>O180*H180</f>
        <v>0</v>
      </c>
      <c r="Q180" s="215">
        <v>0.0255</v>
      </c>
      <c r="R180" s="215">
        <f>Q180*H180</f>
        <v>0.54855599999999992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216</v>
      </c>
      <c r="AT180" s="217" t="s">
        <v>141</v>
      </c>
      <c r="AU180" s="217" t="s">
        <v>83</v>
      </c>
      <c r="AY180" s="19" t="s">
        <v>138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81</v>
      </c>
      <c r="BK180" s="218">
        <f>ROUND(I180*H180,2)</f>
        <v>0</v>
      </c>
      <c r="BL180" s="19" t="s">
        <v>216</v>
      </c>
      <c r="BM180" s="217" t="s">
        <v>440</v>
      </c>
    </row>
    <row r="181" s="2" customFormat="1">
      <c r="A181" s="40"/>
      <c r="B181" s="41"/>
      <c r="C181" s="42"/>
      <c r="D181" s="219" t="s">
        <v>148</v>
      </c>
      <c r="E181" s="42"/>
      <c r="F181" s="220" t="s">
        <v>441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148</v>
      </c>
      <c r="AU181" s="19" t="s">
        <v>83</v>
      </c>
    </row>
    <row r="182" s="2" customFormat="1" ht="21.75" customHeight="1">
      <c r="A182" s="40"/>
      <c r="B182" s="41"/>
      <c r="C182" s="206" t="s">
        <v>442</v>
      </c>
      <c r="D182" s="206" t="s">
        <v>141</v>
      </c>
      <c r="E182" s="207" t="s">
        <v>443</v>
      </c>
      <c r="F182" s="208" t="s">
        <v>444</v>
      </c>
      <c r="G182" s="209" t="s">
        <v>169</v>
      </c>
      <c r="H182" s="210">
        <v>20.47</v>
      </c>
      <c r="I182" s="211"/>
      <c r="J182" s="212">
        <f>ROUND(I182*H182,2)</f>
        <v>0</v>
      </c>
      <c r="K182" s="208" t="s">
        <v>145</v>
      </c>
      <c r="L182" s="46"/>
      <c r="M182" s="213" t="s">
        <v>19</v>
      </c>
      <c r="N182" s="214" t="s">
        <v>44</v>
      </c>
      <c r="O182" s="86"/>
      <c r="P182" s="215">
        <f>O182*H182</f>
        <v>0</v>
      </c>
      <c r="Q182" s="215">
        <v>0.00029999999999999996</v>
      </c>
      <c r="R182" s="215">
        <f>Q182*H182</f>
        <v>0.0061409999999999992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216</v>
      </c>
      <c r="AT182" s="217" t="s">
        <v>141</v>
      </c>
      <c r="AU182" s="217" t="s">
        <v>83</v>
      </c>
      <c r="AY182" s="19" t="s">
        <v>138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216</v>
      </c>
      <c r="BM182" s="217" t="s">
        <v>445</v>
      </c>
    </row>
    <row r="183" s="2" customFormat="1">
      <c r="A183" s="40"/>
      <c r="B183" s="41"/>
      <c r="C183" s="42"/>
      <c r="D183" s="219" t="s">
        <v>148</v>
      </c>
      <c r="E183" s="42"/>
      <c r="F183" s="220" t="s">
        <v>446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148</v>
      </c>
      <c r="AU183" s="19" t="s">
        <v>83</v>
      </c>
    </row>
    <row r="184" s="13" customFormat="1">
      <c r="A184" s="13"/>
      <c r="B184" s="224"/>
      <c r="C184" s="225"/>
      <c r="D184" s="226" t="s">
        <v>150</v>
      </c>
      <c r="E184" s="227" t="s">
        <v>19</v>
      </c>
      <c r="F184" s="228" t="s">
        <v>447</v>
      </c>
      <c r="G184" s="225"/>
      <c r="H184" s="229">
        <v>20.47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150</v>
      </c>
      <c r="AU184" s="235" t="s">
        <v>83</v>
      </c>
      <c r="AV184" s="13" t="s">
        <v>83</v>
      </c>
      <c r="AW184" s="13" t="s">
        <v>35</v>
      </c>
      <c r="AX184" s="13" t="s">
        <v>73</v>
      </c>
      <c r="AY184" s="235" t="s">
        <v>138</v>
      </c>
    </row>
    <row r="185" s="15" customFormat="1">
      <c r="A185" s="15"/>
      <c r="B185" s="246"/>
      <c r="C185" s="247"/>
      <c r="D185" s="226" t="s">
        <v>150</v>
      </c>
      <c r="E185" s="248" t="s">
        <v>19</v>
      </c>
      <c r="F185" s="249" t="s">
        <v>154</v>
      </c>
      <c r="G185" s="247"/>
      <c r="H185" s="250">
        <v>20.47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6" t="s">
        <v>150</v>
      </c>
      <c r="AU185" s="256" t="s">
        <v>83</v>
      </c>
      <c r="AV185" s="15" t="s">
        <v>146</v>
      </c>
      <c r="AW185" s="15" t="s">
        <v>35</v>
      </c>
      <c r="AX185" s="15" t="s">
        <v>81</v>
      </c>
      <c r="AY185" s="256" t="s">
        <v>138</v>
      </c>
    </row>
    <row r="186" s="2" customFormat="1" ht="21.75" customHeight="1">
      <c r="A186" s="40"/>
      <c r="B186" s="41"/>
      <c r="C186" s="260" t="s">
        <v>364</v>
      </c>
      <c r="D186" s="260" t="s">
        <v>345</v>
      </c>
      <c r="E186" s="261" t="s">
        <v>448</v>
      </c>
      <c r="F186" s="262" t="s">
        <v>449</v>
      </c>
      <c r="G186" s="263" t="s">
        <v>144</v>
      </c>
      <c r="H186" s="264">
        <v>3.071</v>
      </c>
      <c r="I186" s="265"/>
      <c r="J186" s="266">
        <f>ROUND(I186*H186,2)</f>
        <v>0</v>
      </c>
      <c r="K186" s="262" t="s">
        <v>145</v>
      </c>
      <c r="L186" s="267"/>
      <c r="M186" s="268" t="s">
        <v>19</v>
      </c>
      <c r="N186" s="269" t="s">
        <v>44</v>
      </c>
      <c r="O186" s="86"/>
      <c r="P186" s="215">
        <f>O186*H186</f>
        <v>0</v>
      </c>
      <c r="Q186" s="215">
        <v>0.021999999999999996</v>
      </c>
      <c r="R186" s="215">
        <f>Q186*H186</f>
        <v>0.067562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364</v>
      </c>
      <c r="AT186" s="217" t="s">
        <v>345</v>
      </c>
      <c r="AU186" s="217" t="s">
        <v>83</v>
      </c>
      <c r="AY186" s="19" t="s">
        <v>138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81</v>
      </c>
      <c r="BK186" s="218">
        <f>ROUND(I186*H186,2)</f>
        <v>0</v>
      </c>
      <c r="BL186" s="19" t="s">
        <v>216</v>
      </c>
      <c r="BM186" s="217" t="s">
        <v>450</v>
      </c>
    </row>
    <row r="187" s="13" customFormat="1">
      <c r="A187" s="13"/>
      <c r="B187" s="224"/>
      <c r="C187" s="225"/>
      <c r="D187" s="226" t="s">
        <v>150</v>
      </c>
      <c r="E187" s="225"/>
      <c r="F187" s="228" t="s">
        <v>451</v>
      </c>
      <c r="G187" s="225"/>
      <c r="H187" s="229">
        <v>3.071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150</v>
      </c>
      <c r="AU187" s="235" t="s">
        <v>83</v>
      </c>
      <c r="AV187" s="13" t="s">
        <v>83</v>
      </c>
      <c r="AW187" s="13" t="s">
        <v>4</v>
      </c>
      <c r="AX187" s="13" t="s">
        <v>81</v>
      </c>
      <c r="AY187" s="235" t="s">
        <v>138</v>
      </c>
    </row>
    <row r="188" s="2" customFormat="1" ht="24.15" customHeight="1">
      <c r="A188" s="40"/>
      <c r="B188" s="41"/>
      <c r="C188" s="206" t="s">
        <v>452</v>
      </c>
      <c r="D188" s="206" t="s">
        <v>141</v>
      </c>
      <c r="E188" s="207" t="s">
        <v>453</v>
      </c>
      <c r="F188" s="208" t="s">
        <v>454</v>
      </c>
      <c r="G188" s="209" t="s">
        <v>144</v>
      </c>
      <c r="H188" s="210">
        <v>21.512</v>
      </c>
      <c r="I188" s="211"/>
      <c r="J188" s="212">
        <f>ROUND(I188*H188,2)</f>
        <v>0</v>
      </c>
      <c r="K188" s="208" t="s">
        <v>145</v>
      </c>
      <c r="L188" s="46"/>
      <c r="M188" s="213" t="s">
        <v>19</v>
      </c>
      <c r="N188" s="214" t="s">
        <v>44</v>
      </c>
      <c r="O188" s="86"/>
      <c r="P188" s="215">
        <f>O188*H188</f>
        <v>0</v>
      </c>
      <c r="Q188" s="215">
        <v>0.00755</v>
      </c>
      <c r="R188" s="215">
        <f>Q188*H188</f>
        <v>0.16241560000000003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216</v>
      </c>
      <c r="AT188" s="217" t="s">
        <v>141</v>
      </c>
      <c r="AU188" s="217" t="s">
        <v>83</v>
      </c>
      <c r="AY188" s="19" t="s">
        <v>138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81</v>
      </c>
      <c r="BK188" s="218">
        <f>ROUND(I188*H188,2)</f>
        <v>0</v>
      </c>
      <c r="BL188" s="19" t="s">
        <v>216</v>
      </c>
      <c r="BM188" s="217" t="s">
        <v>455</v>
      </c>
    </row>
    <row r="189" s="2" customFormat="1">
      <c r="A189" s="40"/>
      <c r="B189" s="41"/>
      <c r="C189" s="42"/>
      <c r="D189" s="219" t="s">
        <v>148</v>
      </c>
      <c r="E189" s="42"/>
      <c r="F189" s="220" t="s">
        <v>456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148</v>
      </c>
      <c r="AU189" s="19" t="s">
        <v>83</v>
      </c>
    </row>
    <row r="190" s="2" customFormat="1" ht="21.75" customHeight="1">
      <c r="A190" s="40"/>
      <c r="B190" s="41"/>
      <c r="C190" s="260" t="s">
        <v>457</v>
      </c>
      <c r="D190" s="260" t="s">
        <v>345</v>
      </c>
      <c r="E190" s="261" t="s">
        <v>448</v>
      </c>
      <c r="F190" s="262" t="s">
        <v>449</v>
      </c>
      <c r="G190" s="263" t="s">
        <v>144</v>
      </c>
      <c r="H190" s="264">
        <v>23.663</v>
      </c>
      <c r="I190" s="265"/>
      <c r="J190" s="266">
        <f>ROUND(I190*H190,2)</f>
        <v>0</v>
      </c>
      <c r="K190" s="262" t="s">
        <v>145</v>
      </c>
      <c r="L190" s="267"/>
      <c r="M190" s="268" t="s">
        <v>19</v>
      </c>
      <c r="N190" s="269" t="s">
        <v>44</v>
      </c>
      <c r="O190" s="86"/>
      <c r="P190" s="215">
        <f>O190*H190</f>
        <v>0</v>
      </c>
      <c r="Q190" s="215">
        <v>0.021999999999999996</v>
      </c>
      <c r="R190" s="215">
        <f>Q190*H190</f>
        <v>0.52058599999999992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364</v>
      </c>
      <c r="AT190" s="217" t="s">
        <v>345</v>
      </c>
      <c r="AU190" s="217" t="s">
        <v>83</v>
      </c>
      <c r="AY190" s="19" t="s">
        <v>138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81</v>
      </c>
      <c r="BK190" s="218">
        <f>ROUND(I190*H190,2)</f>
        <v>0</v>
      </c>
      <c r="BL190" s="19" t="s">
        <v>216</v>
      </c>
      <c r="BM190" s="217" t="s">
        <v>458</v>
      </c>
    </row>
    <row r="191" s="13" customFormat="1">
      <c r="A191" s="13"/>
      <c r="B191" s="224"/>
      <c r="C191" s="225"/>
      <c r="D191" s="226" t="s">
        <v>150</v>
      </c>
      <c r="E191" s="225"/>
      <c r="F191" s="228" t="s">
        <v>459</v>
      </c>
      <c r="G191" s="225"/>
      <c r="H191" s="229">
        <v>23.663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150</v>
      </c>
      <c r="AU191" s="235" t="s">
        <v>83</v>
      </c>
      <c r="AV191" s="13" t="s">
        <v>83</v>
      </c>
      <c r="AW191" s="13" t="s">
        <v>4</v>
      </c>
      <c r="AX191" s="13" t="s">
        <v>81</v>
      </c>
      <c r="AY191" s="235" t="s">
        <v>138</v>
      </c>
    </row>
    <row r="192" s="2" customFormat="1" ht="16.5" customHeight="1">
      <c r="A192" s="40"/>
      <c r="B192" s="41"/>
      <c r="C192" s="206" t="s">
        <v>460</v>
      </c>
      <c r="D192" s="206" t="s">
        <v>141</v>
      </c>
      <c r="E192" s="207" t="s">
        <v>461</v>
      </c>
      <c r="F192" s="208" t="s">
        <v>462</v>
      </c>
      <c r="G192" s="209" t="s">
        <v>169</v>
      </c>
      <c r="H192" s="210">
        <v>21.512</v>
      </c>
      <c r="I192" s="211"/>
      <c r="J192" s="212">
        <f>ROUND(I192*H192,2)</f>
        <v>0</v>
      </c>
      <c r="K192" s="208" t="s">
        <v>145</v>
      </c>
      <c r="L192" s="46"/>
      <c r="M192" s="213" t="s">
        <v>19</v>
      </c>
      <c r="N192" s="214" t="s">
        <v>44</v>
      </c>
      <c r="O192" s="86"/>
      <c r="P192" s="215">
        <f>O192*H192</f>
        <v>0</v>
      </c>
      <c r="Q192" s="215">
        <v>9E-05</v>
      </c>
      <c r="R192" s="215">
        <f>Q192*H192</f>
        <v>0.00193608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216</v>
      </c>
      <c r="AT192" s="217" t="s">
        <v>141</v>
      </c>
      <c r="AU192" s="217" t="s">
        <v>83</v>
      </c>
      <c r="AY192" s="19" t="s">
        <v>138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81</v>
      </c>
      <c r="BK192" s="218">
        <f>ROUND(I192*H192,2)</f>
        <v>0</v>
      </c>
      <c r="BL192" s="19" t="s">
        <v>216</v>
      </c>
      <c r="BM192" s="217" t="s">
        <v>463</v>
      </c>
    </row>
    <row r="193" s="2" customFormat="1">
      <c r="A193" s="40"/>
      <c r="B193" s="41"/>
      <c r="C193" s="42"/>
      <c r="D193" s="219" t="s">
        <v>148</v>
      </c>
      <c r="E193" s="42"/>
      <c r="F193" s="220" t="s">
        <v>464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148</v>
      </c>
      <c r="AU193" s="19" t="s">
        <v>83</v>
      </c>
    </row>
    <row r="194" s="2" customFormat="1" ht="16.5" customHeight="1">
      <c r="A194" s="40"/>
      <c r="B194" s="41"/>
      <c r="C194" s="206" t="s">
        <v>465</v>
      </c>
      <c r="D194" s="206" t="s">
        <v>141</v>
      </c>
      <c r="E194" s="207" t="s">
        <v>466</v>
      </c>
      <c r="F194" s="208" t="s">
        <v>467</v>
      </c>
      <c r="G194" s="209" t="s">
        <v>169</v>
      </c>
      <c r="H194" s="210">
        <v>20.47</v>
      </c>
      <c r="I194" s="211"/>
      <c r="J194" s="212">
        <f>ROUND(I194*H194,2)</f>
        <v>0</v>
      </c>
      <c r="K194" s="208" t="s">
        <v>145</v>
      </c>
      <c r="L194" s="46"/>
      <c r="M194" s="213" t="s">
        <v>19</v>
      </c>
      <c r="N194" s="214" t="s">
        <v>44</v>
      </c>
      <c r="O194" s="86"/>
      <c r="P194" s="215">
        <f>O194*H194</f>
        <v>0</v>
      </c>
      <c r="Q194" s="215">
        <v>0.0014200000000000002</v>
      </c>
      <c r="R194" s="215">
        <f>Q194*H194</f>
        <v>0.0290674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216</v>
      </c>
      <c r="AT194" s="217" t="s">
        <v>141</v>
      </c>
      <c r="AU194" s="217" t="s">
        <v>83</v>
      </c>
      <c r="AY194" s="19" t="s">
        <v>138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81</v>
      </c>
      <c r="BK194" s="218">
        <f>ROUND(I194*H194,2)</f>
        <v>0</v>
      </c>
      <c r="BL194" s="19" t="s">
        <v>216</v>
      </c>
      <c r="BM194" s="217" t="s">
        <v>468</v>
      </c>
    </row>
    <row r="195" s="2" customFormat="1">
      <c r="A195" s="40"/>
      <c r="B195" s="41"/>
      <c r="C195" s="42"/>
      <c r="D195" s="219" t="s">
        <v>148</v>
      </c>
      <c r="E195" s="42"/>
      <c r="F195" s="220" t="s">
        <v>469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148</v>
      </c>
      <c r="AU195" s="19" t="s">
        <v>83</v>
      </c>
    </row>
    <row r="196" s="2" customFormat="1" ht="24.15" customHeight="1">
      <c r="A196" s="40"/>
      <c r="B196" s="41"/>
      <c r="C196" s="206" t="s">
        <v>470</v>
      </c>
      <c r="D196" s="206" t="s">
        <v>141</v>
      </c>
      <c r="E196" s="207" t="s">
        <v>471</v>
      </c>
      <c r="F196" s="208" t="s">
        <v>472</v>
      </c>
      <c r="G196" s="209" t="s">
        <v>179</v>
      </c>
      <c r="H196" s="210">
        <v>1.343</v>
      </c>
      <c r="I196" s="211"/>
      <c r="J196" s="212">
        <f>ROUND(I196*H196,2)</f>
        <v>0</v>
      </c>
      <c r="K196" s="208" t="s">
        <v>145</v>
      </c>
      <c r="L196" s="46"/>
      <c r="M196" s="213" t="s">
        <v>19</v>
      </c>
      <c r="N196" s="214" t="s">
        <v>44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216</v>
      </c>
      <c r="AT196" s="217" t="s">
        <v>141</v>
      </c>
      <c r="AU196" s="217" t="s">
        <v>83</v>
      </c>
      <c r="AY196" s="19" t="s">
        <v>138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81</v>
      </c>
      <c r="BK196" s="218">
        <f>ROUND(I196*H196,2)</f>
        <v>0</v>
      </c>
      <c r="BL196" s="19" t="s">
        <v>216</v>
      </c>
      <c r="BM196" s="217" t="s">
        <v>473</v>
      </c>
    </row>
    <row r="197" s="2" customFormat="1">
      <c r="A197" s="40"/>
      <c r="B197" s="41"/>
      <c r="C197" s="42"/>
      <c r="D197" s="219" t="s">
        <v>148</v>
      </c>
      <c r="E197" s="42"/>
      <c r="F197" s="220" t="s">
        <v>474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148</v>
      </c>
      <c r="AU197" s="19" t="s">
        <v>83</v>
      </c>
    </row>
    <row r="198" s="12" customFormat="1" ht="22.8" customHeight="1">
      <c r="A198" s="12"/>
      <c r="B198" s="190"/>
      <c r="C198" s="191"/>
      <c r="D198" s="192" t="s">
        <v>72</v>
      </c>
      <c r="E198" s="204" t="s">
        <v>276</v>
      </c>
      <c r="F198" s="204" t="s">
        <v>277</v>
      </c>
      <c r="G198" s="191"/>
      <c r="H198" s="191"/>
      <c r="I198" s="194"/>
      <c r="J198" s="205">
        <f>BK198</f>
        <v>0</v>
      </c>
      <c r="K198" s="191"/>
      <c r="L198" s="196"/>
      <c r="M198" s="197"/>
      <c r="N198" s="198"/>
      <c r="O198" s="198"/>
      <c r="P198" s="199">
        <f>SUM(P199:P207)</f>
        <v>0</v>
      </c>
      <c r="Q198" s="198"/>
      <c r="R198" s="199">
        <f>SUM(R199:R207)</f>
        <v>0.00018</v>
      </c>
      <c r="S198" s="198"/>
      <c r="T198" s="200">
        <f>SUM(T199:T207)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1" t="s">
        <v>83</v>
      </c>
      <c r="AT198" s="202" t="s">
        <v>72</v>
      </c>
      <c r="AU198" s="202" t="s">
        <v>81</v>
      </c>
      <c r="AY198" s="201" t="s">
        <v>138</v>
      </c>
      <c r="BK198" s="203">
        <f>SUM(BK199:BK207)</f>
        <v>0</v>
      </c>
    </row>
    <row r="199" s="2" customFormat="1" ht="16.5" customHeight="1">
      <c r="A199" s="40"/>
      <c r="B199" s="41"/>
      <c r="C199" s="206" t="s">
        <v>475</v>
      </c>
      <c r="D199" s="206" t="s">
        <v>141</v>
      </c>
      <c r="E199" s="207" t="s">
        <v>476</v>
      </c>
      <c r="F199" s="208" t="s">
        <v>477</v>
      </c>
      <c r="G199" s="209" t="s">
        <v>144</v>
      </c>
      <c r="H199" s="210">
        <v>0.75</v>
      </c>
      <c r="I199" s="211"/>
      <c r="J199" s="212">
        <f>ROUND(I199*H199,2)</f>
        <v>0</v>
      </c>
      <c r="K199" s="208" t="s">
        <v>145</v>
      </c>
      <c r="L199" s="46"/>
      <c r="M199" s="213" t="s">
        <v>19</v>
      </c>
      <c r="N199" s="214" t="s">
        <v>44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216</v>
      </c>
      <c r="AT199" s="217" t="s">
        <v>141</v>
      </c>
      <c r="AU199" s="217" t="s">
        <v>83</v>
      </c>
      <c r="AY199" s="19" t="s">
        <v>138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81</v>
      </c>
      <c r="BK199" s="218">
        <f>ROUND(I199*H199,2)</f>
        <v>0</v>
      </c>
      <c r="BL199" s="19" t="s">
        <v>216</v>
      </c>
      <c r="BM199" s="217" t="s">
        <v>478</v>
      </c>
    </row>
    <row r="200" s="2" customFormat="1">
      <c r="A200" s="40"/>
      <c r="B200" s="41"/>
      <c r="C200" s="42"/>
      <c r="D200" s="219" t="s">
        <v>148</v>
      </c>
      <c r="E200" s="42"/>
      <c r="F200" s="220" t="s">
        <v>479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148</v>
      </c>
      <c r="AU200" s="19" t="s">
        <v>83</v>
      </c>
    </row>
    <row r="201" s="14" customFormat="1">
      <c r="A201" s="14"/>
      <c r="B201" s="236"/>
      <c r="C201" s="237"/>
      <c r="D201" s="226" t="s">
        <v>150</v>
      </c>
      <c r="E201" s="238" t="s">
        <v>19</v>
      </c>
      <c r="F201" s="239" t="s">
        <v>480</v>
      </c>
      <c r="G201" s="237"/>
      <c r="H201" s="238" t="s">
        <v>19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150</v>
      </c>
      <c r="AU201" s="245" t="s">
        <v>83</v>
      </c>
      <c r="AV201" s="14" t="s">
        <v>81</v>
      </c>
      <c r="AW201" s="14" t="s">
        <v>35</v>
      </c>
      <c r="AX201" s="14" t="s">
        <v>73</v>
      </c>
      <c r="AY201" s="245" t="s">
        <v>138</v>
      </c>
    </row>
    <row r="202" s="13" customFormat="1">
      <c r="A202" s="13"/>
      <c r="B202" s="224"/>
      <c r="C202" s="225"/>
      <c r="D202" s="226" t="s">
        <v>150</v>
      </c>
      <c r="E202" s="227" t="s">
        <v>19</v>
      </c>
      <c r="F202" s="228" t="s">
        <v>283</v>
      </c>
      <c r="G202" s="225"/>
      <c r="H202" s="229">
        <v>0.75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150</v>
      </c>
      <c r="AU202" s="235" t="s">
        <v>83</v>
      </c>
      <c r="AV202" s="13" t="s">
        <v>83</v>
      </c>
      <c r="AW202" s="13" t="s">
        <v>35</v>
      </c>
      <c r="AX202" s="13" t="s">
        <v>73</v>
      </c>
      <c r="AY202" s="235" t="s">
        <v>138</v>
      </c>
    </row>
    <row r="203" s="15" customFormat="1">
      <c r="A203" s="15"/>
      <c r="B203" s="246"/>
      <c r="C203" s="247"/>
      <c r="D203" s="226" t="s">
        <v>150</v>
      </c>
      <c r="E203" s="248" t="s">
        <v>19</v>
      </c>
      <c r="F203" s="249" t="s">
        <v>154</v>
      </c>
      <c r="G203" s="247"/>
      <c r="H203" s="250">
        <v>0.75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6" t="s">
        <v>150</v>
      </c>
      <c r="AU203" s="256" t="s">
        <v>83</v>
      </c>
      <c r="AV203" s="15" t="s">
        <v>146</v>
      </c>
      <c r="AW203" s="15" t="s">
        <v>35</v>
      </c>
      <c r="AX203" s="15" t="s">
        <v>81</v>
      </c>
      <c r="AY203" s="256" t="s">
        <v>138</v>
      </c>
    </row>
    <row r="204" s="2" customFormat="1" ht="16.5" customHeight="1">
      <c r="A204" s="40"/>
      <c r="B204" s="41"/>
      <c r="C204" s="206" t="s">
        <v>481</v>
      </c>
      <c r="D204" s="206" t="s">
        <v>141</v>
      </c>
      <c r="E204" s="207" t="s">
        <v>482</v>
      </c>
      <c r="F204" s="208" t="s">
        <v>483</v>
      </c>
      <c r="G204" s="209" t="s">
        <v>144</v>
      </c>
      <c r="H204" s="210">
        <v>0.75</v>
      </c>
      <c r="I204" s="211"/>
      <c r="J204" s="212">
        <f>ROUND(I204*H204,2)</f>
        <v>0</v>
      </c>
      <c r="K204" s="208" t="s">
        <v>145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0.00012</v>
      </c>
      <c r="R204" s="215">
        <f>Q204*H204</f>
        <v>9E-05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216</v>
      </c>
      <c r="AT204" s="217" t="s">
        <v>141</v>
      </c>
      <c r="AU204" s="217" t="s">
        <v>83</v>
      </c>
      <c r="AY204" s="19" t="s">
        <v>138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81</v>
      </c>
      <c r="BK204" s="218">
        <f>ROUND(I204*H204,2)</f>
        <v>0</v>
      </c>
      <c r="BL204" s="19" t="s">
        <v>216</v>
      </c>
      <c r="BM204" s="217" t="s">
        <v>484</v>
      </c>
    </row>
    <row r="205" s="2" customFormat="1">
      <c r="A205" s="40"/>
      <c r="B205" s="41"/>
      <c r="C205" s="42"/>
      <c r="D205" s="219" t="s">
        <v>148</v>
      </c>
      <c r="E205" s="42"/>
      <c r="F205" s="220" t="s">
        <v>485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148</v>
      </c>
      <c r="AU205" s="19" t="s">
        <v>83</v>
      </c>
    </row>
    <row r="206" s="2" customFormat="1" ht="16.5" customHeight="1">
      <c r="A206" s="40"/>
      <c r="B206" s="41"/>
      <c r="C206" s="206" t="s">
        <v>486</v>
      </c>
      <c r="D206" s="206" t="s">
        <v>141</v>
      </c>
      <c r="E206" s="207" t="s">
        <v>487</v>
      </c>
      <c r="F206" s="208" t="s">
        <v>488</v>
      </c>
      <c r="G206" s="209" t="s">
        <v>144</v>
      </c>
      <c r="H206" s="210">
        <v>0.75</v>
      </c>
      <c r="I206" s="211"/>
      <c r="J206" s="212">
        <f>ROUND(I206*H206,2)</f>
        <v>0</v>
      </c>
      <c r="K206" s="208" t="s">
        <v>145</v>
      </c>
      <c r="L206" s="46"/>
      <c r="M206" s="213" t="s">
        <v>19</v>
      </c>
      <c r="N206" s="214" t="s">
        <v>44</v>
      </c>
      <c r="O206" s="86"/>
      <c r="P206" s="215">
        <f>O206*H206</f>
        <v>0</v>
      </c>
      <c r="Q206" s="215">
        <v>0.00012</v>
      </c>
      <c r="R206" s="215">
        <f>Q206*H206</f>
        <v>9E-05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216</v>
      </c>
      <c r="AT206" s="217" t="s">
        <v>141</v>
      </c>
      <c r="AU206" s="217" t="s">
        <v>83</v>
      </c>
      <c r="AY206" s="19" t="s">
        <v>138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81</v>
      </c>
      <c r="BK206" s="218">
        <f>ROUND(I206*H206,2)</f>
        <v>0</v>
      </c>
      <c r="BL206" s="19" t="s">
        <v>216</v>
      </c>
      <c r="BM206" s="217" t="s">
        <v>489</v>
      </c>
    </row>
    <row r="207" s="2" customFormat="1">
      <c r="A207" s="40"/>
      <c r="B207" s="41"/>
      <c r="C207" s="42"/>
      <c r="D207" s="219" t="s">
        <v>148</v>
      </c>
      <c r="E207" s="42"/>
      <c r="F207" s="220" t="s">
        <v>490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148</v>
      </c>
      <c r="AU207" s="19" t="s">
        <v>83</v>
      </c>
    </row>
    <row r="208" s="12" customFormat="1" ht="22.8" customHeight="1">
      <c r="A208" s="12"/>
      <c r="B208" s="190"/>
      <c r="C208" s="191"/>
      <c r="D208" s="192" t="s">
        <v>72</v>
      </c>
      <c r="E208" s="204" t="s">
        <v>284</v>
      </c>
      <c r="F208" s="204" t="s">
        <v>285</v>
      </c>
      <c r="G208" s="191"/>
      <c r="H208" s="191"/>
      <c r="I208" s="194"/>
      <c r="J208" s="205">
        <f>BK208</f>
        <v>0</v>
      </c>
      <c r="K208" s="191"/>
      <c r="L208" s="196"/>
      <c r="M208" s="197"/>
      <c r="N208" s="198"/>
      <c r="O208" s="198"/>
      <c r="P208" s="199">
        <f>SUM(P209:P221)</f>
        <v>0</v>
      </c>
      <c r="Q208" s="198"/>
      <c r="R208" s="199">
        <f>SUM(R209:R221)</f>
        <v>0.054042</v>
      </c>
      <c r="S208" s="198"/>
      <c r="T208" s="200">
        <f>SUM(T209:T221)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1" t="s">
        <v>83</v>
      </c>
      <c r="AT208" s="202" t="s">
        <v>72</v>
      </c>
      <c r="AU208" s="202" t="s">
        <v>81</v>
      </c>
      <c r="AY208" s="201" t="s">
        <v>138</v>
      </c>
      <c r="BK208" s="203">
        <f>SUM(BK209:BK221)</f>
        <v>0</v>
      </c>
    </row>
    <row r="209" s="2" customFormat="1" ht="16.5" customHeight="1">
      <c r="A209" s="40"/>
      <c r="B209" s="41"/>
      <c r="C209" s="206" t="s">
        <v>491</v>
      </c>
      <c r="D209" s="206" t="s">
        <v>141</v>
      </c>
      <c r="E209" s="207" t="s">
        <v>492</v>
      </c>
      <c r="F209" s="208" t="s">
        <v>493</v>
      </c>
      <c r="G209" s="209" t="s">
        <v>144</v>
      </c>
      <c r="H209" s="210">
        <v>108.084</v>
      </c>
      <c r="I209" s="211"/>
      <c r="J209" s="212">
        <f>ROUND(I209*H209,2)</f>
        <v>0</v>
      </c>
      <c r="K209" s="208" t="s">
        <v>145</v>
      </c>
      <c r="L209" s="46"/>
      <c r="M209" s="213" t="s">
        <v>19</v>
      </c>
      <c r="N209" s="214" t="s">
        <v>44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216</v>
      </c>
      <c r="AT209" s="217" t="s">
        <v>141</v>
      </c>
      <c r="AU209" s="217" t="s">
        <v>83</v>
      </c>
      <c r="AY209" s="19" t="s">
        <v>138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81</v>
      </c>
      <c r="BK209" s="218">
        <f>ROUND(I209*H209,2)</f>
        <v>0</v>
      </c>
      <c r="BL209" s="19" t="s">
        <v>216</v>
      </c>
      <c r="BM209" s="217" t="s">
        <v>494</v>
      </c>
    </row>
    <row r="210" s="2" customFormat="1">
      <c r="A210" s="40"/>
      <c r="B210" s="41"/>
      <c r="C210" s="42"/>
      <c r="D210" s="219" t="s">
        <v>148</v>
      </c>
      <c r="E210" s="42"/>
      <c r="F210" s="220" t="s">
        <v>495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148</v>
      </c>
      <c r="AU210" s="19" t="s">
        <v>83</v>
      </c>
    </row>
    <row r="211" s="14" customFormat="1">
      <c r="A211" s="14"/>
      <c r="B211" s="236"/>
      <c r="C211" s="237"/>
      <c r="D211" s="226" t="s">
        <v>150</v>
      </c>
      <c r="E211" s="238" t="s">
        <v>19</v>
      </c>
      <c r="F211" s="239" t="s">
        <v>291</v>
      </c>
      <c r="G211" s="237"/>
      <c r="H211" s="238" t="s">
        <v>19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150</v>
      </c>
      <c r="AU211" s="245" t="s">
        <v>83</v>
      </c>
      <c r="AV211" s="14" t="s">
        <v>81</v>
      </c>
      <c r="AW211" s="14" t="s">
        <v>35</v>
      </c>
      <c r="AX211" s="14" t="s">
        <v>73</v>
      </c>
      <c r="AY211" s="245" t="s">
        <v>138</v>
      </c>
    </row>
    <row r="212" s="13" customFormat="1">
      <c r="A212" s="13"/>
      <c r="B212" s="224"/>
      <c r="C212" s="225"/>
      <c r="D212" s="226" t="s">
        <v>150</v>
      </c>
      <c r="E212" s="227" t="s">
        <v>19</v>
      </c>
      <c r="F212" s="228" t="s">
        <v>496</v>
      </c>
      <c r="G212" s="225"/>
      <c r="H212" s="229">
        <v>78.586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150</v>
      </c>
      <c r="AU212" s="235" t="s">
        <v>83</v>
      </c>
      <c r="AV212" s="13" t="s">
        <v>83</v>
      </c>
      <c r="AW212" s="13" t="s">
        <v>35</v>
      </c>
      <c r="AX212" s="13" t="s">
        <v>73</v>
      </c>
      <c r="AY212" s="235" t="s">
        <v>138</v>
      </c>
    </row>
    <row r="213" s="14" customFormat="1">
      <c r="A213" s="14"/>
      <c r="B213" s="236"/>
      <c r="C213" s="237"/>
      <c r="D213" s="226" t="s">
        <v>150</v>
      </c>
      <c r="E213" s="238" t="s">
        <v>19</v>
      </c>
      <c r="F213" s="239" t="s">
        <v>293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150</v>
      </c>
      <c r="AU213" s="245" t="s">
        <v>83</v>
      </c>
      <c r="AV213" s="14" t="s">
        <v>81</v>
      </c>
      <c r="AW213" s="14" t="s">
        <v>35</v>
      </c>
      <c r="AX213" s="14" t="s">
        <v>73</v>
      </c>
      <c r="AY213" s="245" t="s">
        <v>138</v>
      </c>
    </row>
    <row r="214" s="13" customFormat="1">
      <c r="A214" s="13"/>
      <c r="B214" s="224"/>
      <c r="C214" s="225"/>
      <c r="D214" s="226" t="s">
        <v>150</v>
      </c>
      <c r="E214" s="227" t="s">
        <v>19</v>
      </c>
      <c r="F214" s="228" t="s">
        <v>294</v>
      </c>
      <c r="G214" s="225"/>
      <c r="H214" s="229">
        <v>5.838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150</v>
      </c>
      <c r="AU214" s="235" t="s">
        <v>83</v>
      </c>
      <c r="AV214" s="13" t="s">
        <v>83</v>
      </c>
      <c r="AW214" s="13" t="s">
        <v>35</v>
      </c>
      <c r="AX214" s="13" t="s">
        <v>73</v>
      </c>
      <c r="AY214" s="235" t="s">
        <v>138</v>
      </c>
    </row>
    <row r="215" s="14" customFormat="1">
      <c r="A215" s="14"/>
      <c r="B215" s="236"/>
      <c r="C215" s="237"/>
      <c r="D215" s="226" t="s">
        <v>150</v>
      </c>
      <c r="E215" s="238" t="s">
        <v>19</v>
      </c>
      <c r="F215" s="239" t="s">
        <v>295</v>
      </c>
      <c r="G215" s="237"/>
      <c r="H215" s="238" t="s">
        <v>19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150</v>
      </c>
      <c r="AU215" s="245" t="s">
        <v>83</v>
      </c>
      <c r="AV215" s="14" t="s">
        <v>81</v>
      </c>
      <c r="AW215" s="14" t="s">
        <v>35</v>
      </c>
      <c r="AX215" s="14" t="s">
        <v>73</v>
      </c>
      <c r="AY215" s="245" t="s">
        <v>138</v>
      </c>
    </row>
    <row r="216" s="13" customFormat="1">
      <c r="A216" s="13"/>
      <c r="B216" s="224"/>
      <c r="C216" s="225"/>
      <c r="D216" s="226" t="s">
        <v>150</v>
      </c>
      <c r="E216" s="227" t="s">
        <v>19</v>
      </c>
      <c r="F216" s="228" t="s">
        <v>497</v>
      </c>
      <c r="G216" s="225"/>
      <c r="H216" s="229">
        <v>23.66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150</v>
      </c>
      <c r="AU216" s="235" t="s">
        <v>83</v>
      </c>
      <c r="AV216" s="13" t="s">
        <v>83</v>
      </c>
      <c r="AW216" s="13" t="s">
        <v>35</v>
      </c>
      <c r="AX216" s="13" t="s">
        <v>73</v>
      </c>
      <c r="AY216" s="235" t="s">
        <v>138</v>
      </c>
    </row>
    <row r="217" s="15" customFormat="1">
      <c r="A217" s="15"/>
      <c r="B217" s="246"/>
      <c r="C217" s="247"/>
      <c r="D217" s="226" t="s">
        <v>150</v>
      </c>
      <c r="E217" s="248" t="s">
        <v>19</v>
      </c>
      <c r="F217" s="249" t="s">
        <v>154</v>
      </c>
      <c r="G217" s="247"/>
      <c r="H217" s="250">
        <v>108.08399999999998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6" t="s">
        <v>150</v>
      </c>
      <c r="AU217" s="256" t="s">
        <v>83</v>
      </c>
      <c r="AV217" s="15" t="s">
        <v>146</v>
      </c>
      <c r="AW217" s="15" t="s">
        <v>35</v>
      </c>
      <c r="AX217" s="15" t="s">
        <v>81</v>
      </c>
      <c r="AY217" s="256" t="s">
        <v>138</v>
      </c>
    </row>
    <row r="218" s="2" customFormat="1" ht="16.5" customHeight="1">
      <c r="A218" s="40"/>
      <c r="B218" s="41"/>
      <c r="C218" s="206" t="s">
        <v>498</v>
      </c>
      <c r="D218" s="206" t="s">
        <v>141</v>
      </c>
      <c r="E218" s="207" t="s">
        <v>499</v>
      </c>
      <c r="F218" s="208" t="s">
        <v>500</v>
      </c>
      <c r="G218" s="209" t="s">
        <v>144</v>
      </c>
      <c r="H218" s="210">
        <v>108.084</v>
      </c>
      <c r="I218" s="211"/>
      <c r="J218" s="212">
        <f>ROUND(I218*H218,2)</f>
        <v>0</v>
      </c>
      <c r="K218" s="208" t="s">
        <v>145</v>
      </c>
      <c r="L218" s="46"/>
      <c r="M218" s="213" t="s">
        <v>19</v>
      </c>
      <c r="N218" s="214" t="s">
        <v>44</v>
      </c>
      <c r="O218" s="86"/>
      <c r="P218" s="215">
        <f>O218*H218</f>
        <v>0</v>
      </c>
      <c r="Q218" s="215">
        <v>0.00021</v>
      </c>
      <c r="R218" s="215">
        <f>Q218*H218</f>
        <v>0.022697640000000004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216</v>
      </c>
      <c r="AT218" s="217" t="s">
        <v>141</v>
      </c>
      <c r="AU218" s="217" t="s">
        <v>83</v>
      </c>
      <c r="AY218" s="19" t="s">
        <v>138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81</v>
      </c>
      <c r="BK218" s="218">
        <f>ROUND(I218*H218,2)</f>
        <v>0</v>
      </c>
      <c r="BL218" s="19" t="s">
        <v>216</v>
      </c>
      <c r="BM218" s="217" t="s">
        <v>501</v>
      </c>
    </row>
    <row r="219" s="2" customFormat="1">
      <c r="A219" s="40"/>
      <c r="B219" s="41"/>
      <c r="C219" s="42"/>
      <c r="D219" s="219" t="s">
        <v>148</v>
      </c>
      <c r="E219" s="42"/>
      <c r="F219" s="220" t="s">
        <v>502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148</v>
      </c>
      <c r="AU219" s="19" t="s">
        <v>83</v>
      </c>
    </row>
    <row r="220" s="2" customFormat="1" ht="24.15" customHeight="1">
      <c r="A220" s="40"/>
      <c r="B220" s="41"/>
      <c r="C220" s="206" t="s">
        <v>503</v>
      </c>
      <c r="D220" s="206" t="s">
        <v>141</v>
      </c>
      <c r="E220" s="207" t="s">
        <v>504</v>
      </c>
      <c r="F220" s="208" t="s">
        <v>505</v>
      </c>
      <c r="G220" s="209" t="s">
        <v>144</v>
      </c>
      <c r="H220" s="210">
        <v>108.084</v>
      </c>
      <c r="I220" s="211"/>
      <c r="J220" s="212">
        <f>ROUND(I220*H220,2)</f>
        <v>0</v>
      </c>
      <c r="K220" s="208" t="s">
        <v>145</v>
      </c>
      <c r="L220" s="46"/>
      <c r="M220" s="213" t="s">
        <v>19</v>
      </c>
      <c r="N220" s="214" t="s">
        <v>44</v>
      </c>
      <c r="O220" s="86"/>
      <c r="P220" s="215">
        <f>O220*H220</f>
        <v>0</v>
      </c>
      <c r="Q220" s="215">
        <v>0.00029</v>
      </c>
      <c r="R220" s="215">
        <f>Q220*H220</f>
        <v>0.03134436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216</v>
      </c>
      <c r="AT220" s="217" t="s">
        <v>141</v>
      </c>
      <c r="AU220" s="217" t="s">
        <v>83</v>
      </c>
      <c r="AY220" s="19" t="s">
        <v>138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81</v>
      </c>
      <c r="BK220" s="218">
        <f>ROUND(I220*H220,2)</f>
        <v>0</v>
      </c>
      <c r="BL220" s="19" t="s">
        <v>216</v>
      </c>
      <c r="BM220" s="217" t="s">
        <v>506</v>
      </c>
    </row>
    <row r="221" s="2" customFormat="1">
      <c r="A221" s="40"/>
      <c r="B221" s="41"/>
      <c r="C221" s="42"/>
      <c r="D221" s="219" t="s">
        <v>148</v>
      </c>
      <c r="E221" s="42"/>
      <c r="F221" s="220" t="s">
        <v>507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148</v>
      </c>
      <c r="AU221" s="19" t="s">
        <v>83</v>
      </c>
    </row>
    <row r="222" s="12" customFormat="1" ht="25.92" customHeight="1">
      <c r="A222" s="12"/>
      <c r="B222" s="190"/>
      <c r="C222" s="191"/>
      <c r="D222" s="192" t="s">
        <v>72</v>
      </c>
      <c r="E222" s="193" t="s">
        <v>508</v>
      </c>
      <c r="F222" s="193" t="s">
        <v>509</v>
      </c>
      <c r="G222" s="191"/>
      <c r="H222" s="191"/>
      <c r="I222" s="194"/>
      <c r="J222" s="195">
        <f>BK222</f>
        <v>0</v>
      </c>
      <c r="K222" s="191"/>
      <c r="L222" s="196"/>
      <c r="M222" s="197"/>
      <c r="N222" s="198"/>
      <c r="O222" s="198"/>
      <c r="P222" s="199">
        <f>SUM(P223:P224)</f>
        <v>0</v>
      </c>
      <c r="Q222" s="198"/>
      <c r="R222" s="199">
        <f>SUM(R223:R224)</f>
        <v>0</v>
      </c>
      <c r="S222" s="198"/>
      <c r="T222" s="200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146</v>
      </c>
      <c r="AT222" s="202" t="s">
        <v>72</v>
      </c>
      <c r="AU222" s="202" t="s">
        <v>73</v>
      </c>
      <c r="AY222" s="201" t="s">
        <v>138</v>
      </c>
      <c r="BK222" s="203">
        <f>SUM(BK223:BK224)</f>
        <v>0</v>
      </c>
    </row>
    <row r="223" s="2" customFormat="1" ht="21.75" customHeight="1">
      <c r="A223" s="40"/>
      <c r="B223" s="41"/>
      <c r="C223" s="206" t="s">
        <v>510</v>
      </c>
      <c r="D223" s="206" t="s">
        <v>141</v>
      </c>
      <c r="E223" s="207" t="s">
        <v>511</v>
      </c>
      <c r="F223" s="208" t="s">
        <v>512</v>
      </c>
      <c r="G223" s="209" t="s">
        <v>513</v>
      </c>
      <c r="H223" s="210">
        <v>30</v>
      </c>
      <c r="I223" s="211"/>
      <c r="J223" s="212">
        <f>ROUND(I223*H223,2)</f>
        <v>0</v>
      </c>
      <c r="K223" s="208" t="s">
        <v>145</v>
      </c>
      <c r="L223" s="46"/>
      <c r="M223" s="213" t="s">
        <v>19</v>
      </c>
      <c r="N223" s="214" t="s">
        <v>44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514</v>
      </c>
      <c r="AT223" s="217" t="s">
        <v>141</v>
      </c>
      <c r="AU223" s="217" t="s">
        <v>81</v>
      </c>
      <c r="AY223" s="19" t="s">
        <v>138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81</v>
      </c>
      <c r="BK223" s="218">
        <f>ROUND(I223*H223,2)</f>
        <v>0</v>
      </c>
      <c r="BL223" s="19" t="s">
        <v>514</v>
      </c>
      <c r="BM223" s="217" t="s">
        <v>515</v>
      </c>
    </row>
    <row r="224" s="2" customFormat="1">
      <c r="A224" s="40"/>
      <c r="B224" s="41"/>
      <c r="C224" s="42"/>
      <c r="D224" s="219" t="s">
        <v>148</v>
      </c>
      <c r="E224" s="42"/>
      <c r="F224" s="220" t="s">
        <v>516</v>
      </c>
      <c r="G224" s="42"/>
      <c r="H224" s="42"/>
      <c r="I224" s="221"/>
      <c r="J224" s="42"/>
      <c r="K224" s="42"/>
      <c r="L224" s="46"/>
      <c r="M224" s="271"/>
      <c r="N224" s="272"/>
      <c r="O224" s="273"/>
      <c r="P224" s="273"/>
      <c r="Q224" s="273"/>
      <c r="R224" s="273"/>
      <c r="S224" s="273"/>
      <c r="T224" s="274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148</v>
      </c>
      <c r="AU224" s="19" t="s">
        <v>81</v>
      </c>
    </row>
    <row r="225" s="2" customFormat="1" ht="6.96" customHeight="1">
      <c r="A225" s="40"/>
      <c r="B225" s="61"/>
      <c r="C225" s="62"/>
      <c r="D225" s="62"/>
      <c r="E225" s="62"/>
      <c r="F225" s="62"/>
      <c r="G225" s="62"/>
      <c r="H225" s="62"/>
      <c r="I225" s="62"/>
      <c r="J225" s="62"/>
      <c r="K225" s="62"/>
      <c r="L225" s="46"/>
      <c r="M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</row>
  </sheetData>
  <sheetProtection sheet="1" autoFilter="0" formatColumns="0" formatRows="0" objects="1" scenarios="1" spinCount="100000" saltValue="m/L/dSnzMUgO8etQLM3dehIpawig56ts0XVRw90xiqxMwAlOktngQm0nv2mkVO1MqPni4PTspUfmqsaVUXyRSA==" hashValue="TLhXDhNR+U+T1W9JAMw+09+ePA0YV+JInXfL/YHhncmMPbv5Di2iRj3vozYMTZzGmpNgo8OPaycXZBkFN+VXFA==" algorithmName="SHA-512" password="CC35"/>
  <autoFilter ref="C94:K224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5_01/611325121"/>
    <hyperlink ref="F104" r:id="rId2" display="https://podminky.urs.cz/item/CS_URS_2025_01/611325416"/>
    <hyperlink ref="F109" r:id="rId3" display="https://podminky.urs.cz/item/CS_URS_2025_01/612325121"/>
    <hyperlink ref="F113" r:id="rId4" display="https://podminky.urs.cz/item/CS_URS_2025_01/612325417"/>
    <hyperlink ref="F120" r:id="rId5" display="https://podminky.urs.cz/item/CS_URS_2025_01/631312141"/>
    <hyperlink ref="F126" r:id="rId6" display="https://podminky.urs.cz/item/CS_URS_2025_01/949101111"/>
    <hyperlink ref="F128" r:id="rId7" display="https://podminky.urs.cz/item/CS_URS_2025_01/952901111"/>
    <hyperlink ref="F133" r:id="rId8" display="https://podminky.urs.cz/item/CS_URS_2025_01/953943211"/>
    <hyperlink ref="F137" r:id="rId9" display="https://podminky.urs.cz/item/CS_URS_2025_01/998011008"/>
    <hyperlink ref="F141" r:id="rId10" display="https://podminky.urs.cz/item/CS_URS_2025_01/711191001"/>
    <hyperlink ref="F145" r:id="rId11" display="https://podminky.urs.cz/item/CS_URS_2025_01/998711111"/>
    <hyperlink ref="F156" r:id="rId12" display="https://podminky.urs.cz/item/CS_URS_2025_01/998725111"/>
    <hyperlink ref="F163" r:id="rId13" display="https://podminky.urs.cz/item/CS_URS_2025_01/766660002"/>
    <hyperlink ref="F166" r:id="rId14" display="https://podminky.urs.cz/item/CS_URS_2025_01/766660729"/>
    <hyperlink ref="F169" r:id="rId15" display="https://podminky.urs.cz/item/CS_URS_2025_01/766660761"/>
    <hyperlink ref="F172" r:id="rId16" display="https://podminky.urs.cz/item/CS_URS_2025_01/998766101"/>
    <hyperlink ref="F175" r:id="rId17" display="https://podminky.urs.cz/item/CS_URS_2025_01/771111011"/>
    <hyperlink ref="F179" r:id="rId18" display="https://podminky.urs.cz/item/CS_URS_2025_01/771121011"/>
    <hyperlink ref="F181" r:id="rId19" display="https://podminky.urs.cz/item/CS_URS_2025_01/771151026"/>
    <hyperlink ref="F183" r:id="rId20" display="https://podminky.urs.cz/item/CS_URS_2025_01/771473111"/>
    <hyperlink ref="F189" r:id="rId21" display="https://podminky.urs.cz/item/CS_URS_2025_01/771574415"/>
    <hyperlink ref="F193" r:id="rId22" display="https://podminky.urs.cz/item/CS_URS_2025_01/771591115"/>
    <hyperlink ref="F195" r:id="rId23" display="https://podminky.urs.cz/item/CS_URS_2025_01/771591264"/>
    <hyperlink ref="F197" r:id="rId24" display="https://podminky.urs.cz/item/CS_URS_2025_01/998771111"/>
    <hyperlink ref="F200" r:id="rId25" display="https://podminky.urs.cz/item/CS_URS_2025_01/783301401"/>
    <hyperlink ref="F205" r:id="rId26" display="https://podminky.urs.cz/item/CS_URS_2025_01/783315101"/>
    <hyperlink ref="F207" r:id="rId27" display="https://podminky.urs.cz/item/CS_URS_2025_01/783317101"/>
    <hyperlink ref="F210" r:id="rId28" display="https://podminky.urs.cz/item/CS_URS_2025_01/784111001"/>
    <hyperlink ref="F219" r:id="rId29" display="https://podminky.urs.cz/item/CS_URS_2025_01/784181101"/>
    <hyperlink ref="F221" r:id="rId30" display="https://podminky.urs.cz/item/CS_URS_2025_01/784211101"/>
    <hyperlink ref="F224" r:id="rId31" display="https://podminky.urs.cz/item/CS_URS_2025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ZŠ Ovčárecká - modernizace kabinetů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517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ROUND((SUM(BE92:BE169)),  2)</f>
        <v>0</v>
      </c>
      <c r="G33" s="40"/>
      <c r="H33" s="40"/>
      <c r="I33" s="150">
        <v>0.21</v>
      </c>
      <c r="J33" s="149">
        <f>ROUND(((SUM(BE92:BE169))*I33),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ROUND((SUM(BF92:BF169)),  2)</f>
        <v>0</v>
      </c>
      <c r="G34" s="40"/>
      <c r="H34" s="40"/>
      <c r="I34" s="150">
        <v>0.12</v>
      </c>
      <c r="J34" s="149">
        <f>ROUND(((SUM(BF92:BF169))*I34),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ROUND((SUM(BG92:BG169)),  2)</f>
        <v>0</v>
      </c>
      <c r="G35" s="40"/>
      <c r="H35" s="40"/>
      <c r="I35" s="150">
        <v>0.21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ROUND((SUM(BH92:BH169)),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ROUND((SUM(BI92:BI169)),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ZŠ Ovčárecká - modernizace kabinetů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Bourání suterén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Ovčárecká 374</v>
      </c>
      <c r="G52" s="42"/>
      <c r="H52" s="42"/>
      <c r="I52" s="34" t="s">
        <v>23</v>
      </c>
      <c r="J52" s="74" t="str">
        <f>IF(J12="","",J12)</f>
        <v>12. 6. 2025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31</v>
      </c>
      <c r="J54" s="38" t="str">
        <f>E21</f>
        <v>Proiectura Dana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Proiectura Dana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109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110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111</v>
      </c>
      <c r="E62" s="176"/>
      <c r="F62" s="176"/>
      <c r="G62" s="176"/>
      <c r="H62" s="176"/>
      <c r="I62" s="176"/>
      <c r="J62" s="177">
        <f>J115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112</v>
      </c>
      <c r="E63" s="170"/>
      <c r="F63" s="170"/>
      <c r="G63" s="170"/>
      <c r="H63" s="170"/>
      <c r="I63" s="170"/>
      <c r="J63" s="171">
        <f>J131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113</v>
      </c>
      <c r="E64" s="176"/>
      <c r="F64" s="176"/>
      <c r="G64" s="176"/>
      <c r="H64" s="176"/>
      <c r="I64" s="176"/>
      <c r="J64" s="177">
        <f>J132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114</v>
      </c>
      <c r="E65" s="176"/>
      <c r="F65" s="176"/>
      <c r="G65" s="176"/>
      <c r="H65" s="176"/>
      <c r="I65" s="176"/>
      <c r="J65" s="177">
        <f>J134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115</v>
      </c>
      <c r="E66" s="176"/>
      <c r="F66" s="176"/>
      <c r="G66" s="176"/>
      <c r="H66" s="176"/>
      <c r="I66" s="176"/>
      <c r="J66" s="177">
        <f>J136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116</v>
      </c>
      <c r="E67" s="176"/>
      <c r="F67" s="176"/>
      <c r="G67" s="176"/>
      <c r="H67" s="176"/>
      <c r="I67" s="176"/>
      <c r="J67" s="177">
        <f>J138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117</v>
      </c>
      <c r="E68" s="176"/>
      <c r="F68" s="176"/>
      <c r="G68" s="176"/>
      <c r="H68" s="176"/>
      <c r="I68" s="176"/>
      <c r="J68" s="177">
        <f>J140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518</v>
      </c>
      <c r="E69" s="176"/>
      <c r="F69" s="176"/>
      <c r="G69" s="176"/>
      <c r="H69" s="176"/>
      <c r="I69" s="176"/>
      <c r="J69" s="177">
        <f>J147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302</v>
      </c>
      <c r="E70" s="176"/>
      <c r="F70" s="176"/>
      <c r="G70" s="176"/>
      <c r="H70" s="176"/>
      <c r="I70" s="176"/>
      <c r="J70" s="177">
        <f>J150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121</v>
      </c>
      <c r="E71" s="176"/>
      <c r="F71" s="176"/>
      <c r="G71" s="176"/>
      <c r="H71" s="176"/>
      <c r="I71" s="176"/>
      <c r="J71" s="177">
        <f>J156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122</v>
      </c>
      <c r="E72" s="176"/>
      <c r="F72" s="176"/>
      <c r="G72" s="176"/>
      <c r="H72" s="176"/>
      <c r="I72" s="176"/>
      <c r="J72" s="177">
        <f>J162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123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ZŠ Ovčárecká - modernizace kabinetů</v>
      </c>
      <c r="F82" s="34"/>
      <c r="G82" s="34"/>
      <c r="H82" s="34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103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03 - Bourání suterén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Ovčárecká 374</v>
      </c>
      <c r="G86" s="42"/>
      <c r="H86" s="42"/>
      <c r="I86" s="34" t="s">
        <v>23</v>
      </c>
      <c r="J86" s="74" t="str">
        <f>IF(J12="","",J12)</f>
        <v>12. 6. 2025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E15</f>
        <v>Město Kolín</v>
      </c>
      <c r="G88" s="42"/>
      <c r="H88" s="42"/>
      <c r="I88" s="34" t="s">
        <v>31</v>
      </c>
      <c r="J88" s="38" t="str">
        <f>E21</f>
        <v>Proiectura Dana s.r.o.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36</v>
      </c>
      <c r="J89" s="38" t="str">
        <f>E24</f>
        <v>Proiectura Dana s.r.o.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9"/>
      <c r="B91" s="180"/>
      <c r="C91" s="181" t="s">
        <v>124</v>
      </c>
      <c r="D91" s="182" t="s">
        <v>58</v>
      </c>
      <c r="E91" s="182" t="s">
        <v>54</v>
      </c>
      <c r="F91" s="182" t="s">
        <v>55</v>
      </c>
      <c r="G91" s="182" t="s">
        <v>125</v>
      </c>
      <c r="H91" s="182" t="s">
        <v>126</v>
      </c>
      <c r="I91" s="182" t="s">
        <v>127</v>
      </c>
      <c r="J91" s="182" t="s">
        <v>107</v>
      </c>
      <c r="K91" s="183" t="s">
        <v>128</v>
      </c>
      <c r="L91" s="184"/>
      <c r="M91" s="94" t="s">
        <v>19</v>
      </c>
      <c r="N91" s="95" t="s">
        <v>43</v>
      </c>
      <c r="O91" s="95" t="s">
        <v>129</v>
      </c>
      <c r="P91" s="95" t="s">
        <v>130</v>
      </c>
      <c r="Q91" s="95" t="s">
        <v>131</v>
      </c>
      <c r="R91" s="95" t="s">
        <v>132</v>
      </c>
      <c r="S91" s="95" t="s">
        <v>133</v>
      </c>
      <c r="T91" s="96" t="s">
        <v>134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40"/>
      <c r="B92" s="41"/>
      <c r="C92" s="101" t="s">
        <v>135</v>
      </c>
      <c r="D92" s="42"/>
      <c r="E92" s="42"/>
      <c r="F92" s="42"/>
      <c r="G92" s="42"/>
      <c r="H92" s="42"/>
      <c r="I92" s="42"/>
      <c r="J92" s="185">
        <f>BK92</f>
        <v>0</v>
      </c>
      <c r="K92" s="42"/>
      <c r="L92" s="46"/>
      <c r="M92" s="97"/>
      <c r="N92" s="186"/>
      <c r="O92" s="98"/>
      <c r="P92" s="187">
        <f>P93+P131</f>
        <v>0</v>
      </c>
      <c r="Q92" s="98"/>
      <c r="R92" s="187">
        <f>R93+R131</f>
        <v>0.0858691</v>
      </c>
      <c r="S92" s="98"/>
      <c r="T92" s="188">
        <f>T93+T131</f>
        <v>1.55923115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108</v>
      </c>
      <c r="BK92" s="189">
        <f>BK93+BK131</f>
        <v>0</v>
      </c>
    </row>
    <row r="93" s="12" customFormat="1" ht="25.92" customHeight="1">
      <c r="A93" s="12"/>
      <c r="B93" s="190"/>
      <c r="C93" s="191"/>
      <c r="D93" s="192" t="s">
        <v>72</v>
      </c>
      <c r="E93" s="193" t="s">
        <v>136</v>
      </c>
      <c r="F93" s="193" t="s">
        <v>137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P94+P115</f>
        <v>0</v>
      </c>
      <c r="Q93" s="198"/>
      <c r="R93" s="199">
        <f>R94+R115</f>
        <v>0.00376</v>
      </c>
      <c r="S93" s="198"/>
      <c r="T93" s="200">
        <f>T94+T115</f>
        <v>0.47095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81</v>
      </c>
      <c r="AT93" s="202" t="s">
        <v>72</v>
      </c>
      <c r="AU93" s="202" t="s">
        <v>73</v>
      </c>
      <c r="AY93" s="201" t="s">
        <v>138</v>
      </c>
      <c r="BK93" s="203">
        <f>BK94+BK115</f>
        <v>0</v>
      </c>
    </row>
    <row r="94" s="12" customFormat="1" ht="22.8" customHeight="1">
      <c r="A94" s="12"/>
      <c r="B94" s="190"/>
      <c r="C94" s="191"/>
      <c r="D94" s="192" t="s">
        <v>72</v>
      </c>
      <c r="E94" s="204" t="s">
        <v>139</v>
      </c>
      <c r="F94" s="204" t="s">
        <v>140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SUM(P95:P114)</f>
        <v>0</v>
      </c>
      <c r="Q94" s="198"/>
      <c r="R94" s="199">
        <f>SUM(R95:R114)</f>
        <v>0.00376</v>
      </c>
      <c r="S94" s="198"/>
      <c r="T94" s="200">
        <f>SUM(T95:T114)</f>
        <v>0.47095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81</v>
      </c>
      <c r="AT94" s="202" t="s">
        <v>72</v>
      </c>
      <c r="AU94" s="202" t="s">
        <v>81</v>
      </c>
      <c r="AY94" s="201" t="s">
        <v>138</v>
      </c>
      <c r="BK94" s="203">
        <f>SUM(BK95:BK114)</f>
        <v>0</v>
      </c>
    </row>
    <row r="95" s="2" customFormat="1" ht="16.5" customHeight="1">
      <c r="A95" s="40"/>
      <c r="B95" s="41"/>
      <c r="C95" s="206" t="s">
        <v>81</v>
      </c>
      <c r="D95" s="206" t="s">
        <v>141</v>
      </c>
      <c r="E95" s="207" t="s">
        <v>519</v>
      </c>
      <c r="F95" s="208" t="s">
        <v>520</v>
      </c>
      <c r="G95" s="209" t="s">
        <v>144</v>
      </c>
      <c r="H95" s="210">
        <v>1.613</v>
      </c>
      <c r="I95" s="211"/>
      <c r="J95" s="212">
        <f>ROUND(I95*H95,2)</f>
        <v>0</v>
      </c>
      <c r="K95" s="208" t="s">
        <v>145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0.15</v>
      </c>
      <c r="T95" s="216">
        <f>S95*H95</f>
        <v>0.24195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146</v>
      </c>
      <c r="AT95" s="217" t="s">
        <v>141</v>
      </c>
      <c r="AU95" s="217" t="s">
        <v>83</v>
      </c>
      <c r="AY95" s="19" t="s">
        <v>138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146</v>
      </c>
      <c r="BM95" s="217" t="s">
        <v>521</v>
      </c>
    </row>
    <row r="96" s="2" customFormat="1">
      <c r="A96" s="40"/>
      <c r="B96" s="41"/>
      <c r="C96" s="42"/>
      <c r="D96" s="219" t="s">
        <v>148</v>
      </c>
      <c r="E96" s="42"/>
      <c r="F96" s="220" t="s">
        <v>522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148</v>
      </c>
      <c r="AU96" s="19" t="s">
        <v>83</v>
      </c>
    </row>
    <row r="97" s="14" customFormat="1">
      <c r="A97" s="14"/>
      <c r="B97" s="236"/>
      <c r="C97" s="237"/>
      <c r="D97" s="226" t="s">
        <v>150</v>
      </c>
      <c r="E97" s="238" t="s">
        <v>19</v>
      </c>
      <c r="F97" s="239" t="s">
        <v>523</v>
      </c>
      <c r="G97" s="237"/>
      <c r="H97" s="238" t="s">
        <v>19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150</v>
      </c>
      <c r="AU97" s="245" t="s">
        <v>83</v>
      </c>
      <c r="AV97" s="14" t="s">
        <v>81</v>
      </c>
      <c r="AW97" s="14" t="s">
        <v>35</v>
      </c>
      <c r="AX97" s="14" t="s">
        <v>73</v>
      </c>
      <c r="AY97" s="245" t="s">
        <v>138</v>
      </c>
    </row>
    <row r="98" s="13" customFormat="1">
      <c r="A98" s="13"/>
      <c r="B98" s="224"/>
      <c r="C98" s="225"/>
      <c r="D98" s="226" t="s">
        <v>150</v>
      </c>
      <c r="E98" s="227" t="s">
        <v>19</v>
      </c>
      <c r="F98" s="228" t="s">
        <v>524</v>
      </c>
      <c r="G98" s="225"/>
      <c r="H98" s="229">
        <v>1.613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150</v>
      </c>
      <c r="AU98" s="235" t="s">
        <v>83</v>
      </c>
      <c r="AV98" s="13" t="s">
        <v>83</v>
      </c>
      <c r="AW98" s="13" t="s">
        <v>35</v>
      </c>
      <c r="AX98" s="13" t="s">
        <v>73</v>
      </c>
      <c r="AY98" s="235" t="s">
        <v>138</v>
      </c>
    </row>
    <row r="99" s="15" customFormat="1">
      <c r="A99" s="15"/>
      <c r="B99" s="246"/>
      <c r="C99" s="247"/>
      <c r="D99" s="226" t="s">
        <v>150</v>
      </c>
      <c r="E99" s="248" t="s">
        <v>19</v>
      </c>
      <c r="F99" s="249" t="s">
        <v>154</v>
      </c>
      <c r="G99" s="247"/>
      <c r="H99" s="250">
        <v>1.613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150</v>
      </c>
      <c r="AU99" s="256" t="s">
        <v>83</v>
      </c>
      <c r="AV99" s="15" t="s">
        <v>146</v>
      </c>
      <c r="AW99" s="15" t="s">
        <v>35</v>
      </c>
      <c r="AX99" s="15" t="s">
        <v>81</v>
      </c>
      <c r="AY99" s="256" t="s">
        <v>138</v>
      </c>
    </row>
    <row r="100" s="2" customFormat="1" ht="16.5" customHeight="1">
      <c r="A100" s="40"/>
      <c r="B100" s="41"/>
      <c r="C100" s="206" t="s">
        <v>83</v>
      </c>
      <c r="D100" s="206" t="s">
        <v>141</v>
      </c>
      <c r="E100" s="207" t="s">
        <v>155</v>
      </c>
      <c r="F100" s="208" t="s">
        <v>156</v>
      </c>
      <c r="G100" s="209" t="s">
        <v>144</v>
      </c>
      <c r="H100" s="210">
        <v>28.37</v>
      </c>
      <c r="I100" s="211"/>
      <c r="J100" s="212">
        <f>ROUND(I100*H100,2)</f>
        <v>0</v>
      </c>
      <c r="K100" s="208" t="s">
        <v>145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146</v>
      </c>
      <c r="AT100" s="217" t="s">
        <v>141</v>
      </c>
      <c r="AU100" s="217" t="s">
        <v>83</v>
      </c>
      <c r="AY100" s="19" t="s">
        <v>138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146</v>
      </c>
      <c r="BM100" s="217" t="s">
        <v>525</v>
      </c>
    </row>
    <row r="101" s="2" customFormat="1">
      <c r="A101" s="40"/>
      <c r="B101" s="41"/>
      <c r="C101" s="42"/>
      <c r="D101" s="219" t="s">
        <v>148</v>
      </c>
      <c r="E101" s="42"/>
      <c r="F101" s="220" t="s">
        <v>158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148</v>
      </c>
      <c r="AU101" s="19" t="s">
        <v>83</v>
      </c>
    </row>
    <row r="102" s="14" customFormat="1">
      <c r="A102" s="14"/>
      <c r="B102" s="236"/>
      <c r="C102" s="237"/>
      <c r="D102" s="226" t="s">
        <v>150</v>
      </c>
      <c r="E102" s="238" t="s">
        <v>19</v>
      </c>
      <c r="F102" s="239" t="s">
        <v>526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150</v>
      </c>
      <c r="AU102" s="245" t="s">
        <v>83</v>
      </c>
      <c r="AV102" s="14" t="s">
        <v>81</v>
      </c>
      <c r="AW102" s="14" t="s">
        <v>35</v>
      </c>
      <c r="AX102" s="14" t="s">
        <v>73</v>
      </c>
      <c r="AY102" s="245" t="s">
        <v>138</v>
      </c>
    </row>
    <row r="103" s="13" customFormat="1">
      <c r="A103" s="13"/>
      <c r="B103" s="224"/>
      <c r="C103" s="225"/>
      <c r="D103" s="226" t="s">
        <v>150</v>
      </c>
      <c r="E103" s="227" t="s">
        <v>19</v>
      </c>
      <c r="F103" s="228" t="s">
        <v>527</v>
      </c>
      <c r="G103" s="225"/>
      <c r="H103" s="229">
        <v>28.37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150</v>
      </c>
      <c r="AU103" s="235" t="s">
        <v>83</v>
      </c>
      <c r="AV103" s="13" t="s">
        <v>83</v>
      </c>
      <c r="AW103" s="13" t="s">
        <v>35</v>
      </c>
      <c r="AX103" s="13" t="s">
        <v>73</v>
      </c>
      <c r="AY103" s="235" t="s">
        <v>138</v>
      </c>
    </row>
    <row r="104" s="15" customFormat="1">
      <c r="A104" s="15"/>
      <c r="B104" s="246"/>
      <c r="C104" s="247"/>
      <c r="D104" s="226" t="s">
        <v>150</v>
      </c>
      <c r="E104" s="248" t="s">
        <v>19</v>
      </c>
      <c r="F104" s="249" t="s">
        <v>154</v>
      </c>
      <c r="G104" s="247"/>
      <c r="H104" s="250">
        <v>28.37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150</v>
      </c>
      <c r="AU104" s="256" t="s">
        <v>83</v>
      </c>
      <c r="AV104" s="15" t="s">
        <v>146</v>
      </c>
      <c r="AW104" s="15" t="s">
        <v>35</v>
      </c>
      <c r="AX104" s="15" t="s">
        <v>81</v>
      </c>
      <c r="AY104" s="256" t="s">
        <v>138</v>
      </c>
    </row>
    <row r="105" s="2" customFormat="1" ht="24.15" customHeight="1">
      <c r="A105" s="40"/>
      <c r="B105" s="41"/>
      <c r="C105" s="206" t="s">
        <v>161</v>
      </c>
      <c r="D105" s="206" t="s">
        <v>141</v>
      </c>
      <c r="E105" s="207" t="s">
        <v>528</v>
      </c>
      <c r="F105" s="208" t="s">
        <v>529</v>
      </c>
      <c r="G105" s="209" t="s">
        <v>169</v>
      </c>
      <c r="H105" s="210">
        <v>2</v>
      </c>
      <c r="I105" s="211"/>
      <c r="J105" s="212">
        <f>ROUND(I105*H105,2)</f>
        <v>0</v>
      </c>
      <c r="K105" s="208" t="s">
        <v>145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0.0012299999999999998</v>
      </c>
      <c r="R105" s="215">
        <f>Q105*H105</f>
        <v>0.00246</v>
      </c>
      <c r="S105" s="215">
        <v>0.017000000000000002</v>
      </c>
      <c r="T105" s="216">
        <f>S105*H105</f>
        <v>0.034000000000000004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146</v>
      </c>
      <c r="AT105" s="217" t="s">
        <v>141</v>
      </c>
      <c r="AU105" s="217" t="s">
        <v>83</v>
      </c>
      <c r="AY105" s="19" t="s">
        <v>138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146</v>
      </c>
      <c r="BM105" s="217" t="s">
        <v>530</v>
      </c>
    </row>
    <row r="106" s="2" customFormat="1">
      <c r="A106" s="40"/>
      <c r="B106" s="41"/>
      <c r="C106" s="42"/>
      <c r="D106" s="219" t="s">
        <v>148</v>
      </c>
      <c r="E106" s="42"/>
      <c r="F106" s="220" t="s">
        <v>531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148</v>
      </c>
      <c r="AU106" s="19" t="s">
        <v>83</v>
      </c>
    </row>
    <row r="107" s="14" customFormat="1">
      <c r="A107" s="14"/>
      <c r="B107" s="236"/>
      <c r="C107" s="237"/>
      <c r="D107" s="226" t="s">
        <v>150</v>
      </c>
      <c r="E107" s="238" t="s">
        <v>19</v>
      </c>
      <c r="F107" s="239" t="s">
        <v>532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150</v>
      </c>
      <c r="AU107" s="245" t="s">
        <v>83</v>
      </c>
      <c r="AV107" s="14" t="s">
        <v>81</v>
      </c>
      <c r="AW107" s="14" t="s">
        <v>35</v>
      </c>
      <c r="AX107" s="14" t="s">
        <v>73</v>
      </c>
      <c r="AY107" s="245" t="s">
        <v>138</v>
      </c>
    </row>
    <row r="108" s="13" customFormat="1">
      <c r="A108" s="13"/>
      <c r="B108" s="224"/>
      <c r="C108" s="225"/>
      <c r="D108" s="226" t="s">
        <v>150</v>
      </c>
      <c r="E108" s="227" t="s">
        <v>19</v>
      </c>
      <c r="F108" s="228" t="s">
        <v>533</v>
      </c>
      <c r="G108" s="225"/>
      <c r="H108" s="229">
        <v>2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150</v>
      </c>
      <c r="AU108" s="235" t="s">
        <v>83</v>
      </c>
      <c r="AV108" s="13" t="s">
        <v>83</v>
      </c>
      <c r="AW108" s="13" t="s">
        <v>35</v>
      </c>
      <c r="AX108" s="13" t="s">
        <v>73</v>
      </c>
      <c r="AY108" s="235" t="s">
        <v>138</v>
      </c>
    </row>
    <row r="109" s="15" customFormat="1">
      <c r="A109" s="15"/>
      <c r="B109" s="246"/>
      <c r="C109" s="247"/>
      <c r="D109" s="226" t="s">
        <v>150</v>
      </c>
      <c r="E109" s="248" t="s">
        <v>19</v>
      </c>
      <c r="F109" s="249" t="s">
        <v>154</v>
      </c>
      <c r="G109" s="247"/>
      <c r="H109" s="250">
        <v>2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150</v>
      </c>
      <c r="AU109" s="256" t="s">
        <v>83</v>
      </c>
      <c r="AV109" s="15" t="s">
        <v>146</v>
      </c>
      <c r="AW109" s="15" t="s">
        <v>35</v>
      </c>
      <c r="AX109" s="15" t="s">
        <v>81</v>
      </c>
      <c r="AY109" s="256" t="s">
        <v>138</v>
      </c>
    </row>
    <row r="110" s="2" customFormat="1" ht="16.5" customHeight="1">
      <c r="A110" s="40"/>
      <c r="B110" s="41"/>
      <c r="C110" s="206" t="s">
        <v>146</v>
      </c>
      <c r="D110" s="206" t="s">
        <v>141</v>
      </c>
      <c r="E110" s="207" t="s">
        <v>167</v>
      </c>
      <c r="F110" s="208" t="s">
        <v>168</v>
      </c>
      <c r="G110" s="209" t="s">
        <v>169</v>
      </c>
      <c r="H110" s="210">
        <v>65</v>
      </c>
      <c r="I110" s="211"/>
      <c r="J110" s="212">
        <f>ROUND(I110*H110,2)</f>
        <v>0</v>
      </c>
      <c r="K110" s="208" t="s">
        <v>145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2E-05</v>
      </c>
      <c r="R110" s="215">
        <f>Q110*H110</f>
        <v>0.0013000000000000002</v>
      </c>
      <c r="S110" s="215">
        <v>0.003</v>
      </c>
      <c r="T110" s="216">
        <f>S110*H110</f>
        <v>0.195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146</v>
      </c>
      <c r="AT110" s="217" t="s">
        <v>141</v>
      </c>
      <c r="AU110" s="217" t="s">
        <v>83</v>
      </c>
      <c r="AY110" s="19" t="s">
        <v>138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146</v>
      </c>
      <c r="BM110" s="217" t="s">
        <v>534</v>
      </c>
    </row>
    <row r="111" s="2" customFormat="1">
      <c r="A111" s="40"/>
      <c r="B111" s="41"/>
      <c r="C111" s="42"/>
      <c r="D111" s="219" t="s">
        <v>148</v>
      </c>
      <c r="E111" s="42"/>
      <c r="F111" s="220" t="s">
        <v>171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148</v>
      </c>
      <c r="AU111" s="19" t="s">
        <v>83</v>
      </c>
    </row>
    <row r="112" s="14" customFormat="1">
      <c r="A112" s="14"/>
      <c r="B112" s="236"/>
      <c r="C112" s="237"/>
      <c r="D112" s="226" t="s">
        <v>150</v>
      </c>
      <c r="E112" s="238" t="s">
        <v>19</v>
      </c>
      <c r="F112" s="239" t="s">
        <v>172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83</v>
      </c>
      <c r="AV112" s="14" t="s">
        <v>81</v>
      </c>
      <c r="AW112" s="14" t="s">
        <v>35</v>
      </c>
      <c r="AX112" s="14" t="s">
        <v>73</v>
      </c>
      <c r="AY112" s="245" t="s">
        <v>138</v>
      </c>
    </row>
    <row r="113" s="13" customFormat="1">
      <c r="A113" s="13"/>
      <c r="B113" s="224"/>
      <c r="C113" s="225"/>
      <c r="D113" s="226" t="s">
        <v>150</v>
      </c>
      <c r="E113" s="227" t="s">
        <v>19</v>
      </c>
      <c r="F113" s="228" t="s">
        <v>535</v>
      </c>
      <c r="G113" s="225"/>
      <c r="H113" s="229">
        <v>65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150</v>
      </c>
      <c r="AU113" s="235" t="s">
        <v>83</v>
      </c>
      <c r="AV113" s="13" t="s">
        <v>83</v>
      </c>
      <c r="AW113" s="13" t="s">
        <v>35</v>
      </c>
      <c r="AX113" s="13" t="s">
        <v>73</v>
      </c>
      <c r="AY113" s="235" t="s">
        <v>138</v>
      </c>
    </row>
    <row r="114" s="15" customFormat="1">
      <c r="A114" s="15"/>
      <c r="B114" s="246"/>
      <c r="C114" s="247"/>
      <c r="D114" s="226" t="s">
        <v>150</v>
      </c>
      <c r="E114" s="248" t="s">
        <v>19</v>
      </c>
      <c r="F114" s="249" t="s">
        <v>154</v>
      </c>
      <c r="G114" s="247"/>
      <c r="H114" s="250">
        <v>65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6" t="s">
        <v>150</v>
      </c>
      <c r="AU114" s="256" t="s">
        <v>83</v>
      </c>
      <c r="AV114" s="15" t="s">
        <v>146</v>
      </c>
      <c r="AW114" s="15" t="s">
        <v>35</v>
      </c>
      <c r="AX114" s="15" t="s">
        <v>81</v>
      </c>
      <c r="AY114" s="256" t="s">
        <v>138</v>
      </c>
    </row>
    <row r="115" s="12" customFormat="1" ht="22.8" customHeight="1">
      <c r="A115" s="12"/>
      <c r="B115" s="190"/>
      <c r="C115" s="191"/>
      <c r="D115" s="192" t="s">
        <v>72</v>
      </c>
      <c r="E115" s="204" t="s">
        <v>174</v>
      </c>
      <c r="F115" s="204" t="s">
        <v>175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SUM(P116:P130)</f>
        <v>0</v>
      </c>
      <c r="Q115" s="198"/>
      <c r="R115" s="199">
        <f>SUM(R116:R130)</f>
        <v>0</v>
      </c>
      <c r="S115" s="198"/>
      <c r="T115" s="200">
        <f>SUM(T116:T130)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81</v>
      </c>
      <c r="AT115" s="202" t="s">
        <v>72</v>
      </c>
      <c r="AU115" s="202" t="s">
        <v>81</v>
      </c>
      <c r="AY115" s="201" t="s">
        <v>138</v>
      </c>
      <c r="BK115" s="203">
        <f>SUM(BK116:BK130)</f>
        <v>0</v>
      </c>
    </row>
    <row r="116" s="2" customFormat="1" ht="24.15" customHeight="1">
      <c r="A116" s="40"/>
      <c r="B116" s="41"/>
      <c r="C116" s="206" t="s">
        <v>176</v>
      </c>
      <c r="D116" s="206" t="s">
        <v>141</v>
      </c>
      <c r="E116" s="207" t="s">
        <v>177</v>
      </c>
      <c r="F116" s="208" t="s">
        <v>178</v>
      </c>
      <c r="G116" s="209" t="s">
        <v>179</v>
      </c>
      <c r="H116" s="210">
        <v>1.559</v>
      </c>
      <c r="I116" s="211"/>
      <c r="J116" s="212">
        <f>ROUND(I116*H116,2)</f>
        <v>0</v>
      </c>
      <c r="K116" s="208" t="s">
        <v>145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146</v>
      </c>
      <c r="AT116" s="217" t="s">
        <v>141</v>
      </c>
      <c r="AU116" s="217" t="s">
        <v>83</v>
      </c>
      <c r="AY116" s="19" t="s">
        <v>138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146</v>
      </c>
      <c r="BM116" s="217" t="s">
        <v>536</v>
      </c>
    </row>
    <row r="117" s="2" customFormat="1">
      <c r="A117" s="40"/>
      <c r="B117" s="41"/>
      <c r="C117" s="42"/>
      <c r="D117" s="219" t="s">
        <v>148</v>
      </c>
      <c r="E117" s="42"/>
      <c r="F117" s="220" t="s">
        <v>181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148</v>
      </c>
      <c r="AU117" s="19" t="s">
        <v>83</v>
      </c>
    </row>
    <row r="118" s="2" customFormat="1" ht="37.8" customHeight="1">
      <c r="A118" s="40"/>
      <c r="B118" s="41"/>
      <c r="C118" s="206" t="s">
        <v>182</v>
      </c>
      <c r="D118" s="206" t="s">
        <v>141</v>
      </c>
      <c r="E118" s="207" t="s">
        <v>183</v>
      </c>
      <c r="F118" s="208" t="s">
        <v>184</v>
      </c>
      <c r="G118" s="209" t="s">
        <v>179</v>
      </c>
      <c r="H118" s="210">
        <v>1.559</v>
      </c>
      <c r="I118" s="211"/>
      <c r="J118" s="212">
        <f>ROUND(I118*H118,2)</f>
        <v>0</v>
      </c>
      <c r="K118" s="208" t="s">
        <v>145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146</v>
      </c>
      <c r="AT118" s="217" t="s">
        <v>141</v>
      </c>
      <c r="AU118" s="217" t="s">
        <v>83</v>
      </c>
      <c r="AY118" s="19" t="s">
        <v>138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146</v>
      </c>
      <c r="BM118" s="217" t="s">
        <v>537</v>
      </c>
    </row>
    <row r="119" s="2" customFormat="1">
      <c r="A119" s="40"/>
      <c r="B119" s="41"/>
      <c r="C119" s="42"/>
      <c r="D119" s="219" t="s">
        <v>148</v>
      </c>
      <c r="E119" s="42"/>
      <c r="F119" s="220" t="s">
        <v>186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148</v>
      </c>
      <c r="AU119" s="19" t="s">
        <v>83</v>
      </c>
    </row>
    <row r="120" s="2" customFormat="1" ht="21.75" customHeight="1">
      <c r="A120" s="40"/>
      <c r="B120" s="41"/>
      <c r="C120" s="206" t="s">
        <v>187</v>
      </c>
      <c r="D120" s="206" t="s">
        <v>141</v>
      </c>
      <c r="E120" s="207" t="s">
        <v>188</v>
      </c>
      <c r="F120" s="208" t="s">
        <v>189</v>
      </c>
      <c r="G120" s="209" t="s">
        <v>179</v>
      </c>
      <c r="H120" s="210">
        <v>1.559</v>
      </c>
      <c r="I120" s="211"/>
      <c r="J120" s="212">
        <f>ROUND(I120*H120,2)</f>
        <v>0</v>
      </c>
      <c r="K120" s="208" t="s">
        <v>145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146</v>
      </c>
      <c r="AT120" s="217" t="s">
        <v>141</v>
      </c>
      <c r="AU120" s="217" t="s">
        <v>83</v>
      </c>
      <c r="AY120" s="19" t="s">
        <v>138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146</v>
      </c>
      <c r="BM120" s="217" t="s">
        <v>538</v>
      </c>
    </row>
    <row r="121" s="2" customFormat="1">
      <c r="A121" s="40"/>
      <c r="B121" s="41"/>
      <c r="C121" s="42"/>
      <c r="D121" s="219" t="s">
        <v>148</v>
      </c>
      <c r="E121" s="42"/>
      <c r="F121" s="220" t="s">
        <v>191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148</v>
      </c>
      <c r="AU121" s="19" t="s">
        <v>83</v>
      </c>
    </row>
    <row r="122" s="2" customFormat="1" ht="24.15" customHeight="1">
      <c r="A122" s="40"/>
      <c r="B122" s="41"/>
      <c r="C122" s="206" t="s">
        <v>192</v>
      </c>
      <c r="D122" s="206" t="s">
        <v>141</v>
      </c>
      <c r="E122" s="207" t="s">
        <v>193</v>
      </c>
      <c r="F122" s="208" t="s">
        <v>194</v>
      </c>
      <c r="G122" s="209" t="s">
        <v>179</v>
      </c>
      <c r="H122" s="210">
        <v>14.031</v>
      </c>
      <c r="I122" s="211"/>
      <c r="J122" s="212">
        <f>ROUND(I122*H122,2)</f>
        <v>0</v>
      </c>
      <c r="K122" s="208" t="s">
        <v>145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146</v>
      </c>
      <c r="AT122" s="217" t="s">
        <v>141</v>
      </c>
      <c r="AU122" s="217" t="s">
        <v>83</v>
      </c>
      <c r="AY122" s="19" t="s">
        <v>138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146</v>
      </c>
      <c r="BM122" s="217" t="s">
        <v>539</v>
      </c>
    </row>
    <row r="123" s="2" customFormat="1">
      <c r="A123" s="40"/>
      <c r="B123" s="41"/>
      <c r="C123" s="42"/>
      <c r="D123" s="219" t="s">
        <v>148</v>
      </c>
      <c r="E123" s="42"/>
      <c r="F123" s="220" t="s">
        <v>196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148</v>
      </c>
      <c r="AU123" s="19" t="s">
        <v>83</v>
      </c>
    </row>
    <row r="124" s="13" customFormat="1">
      <c r="A124" s="13"/>
      <c r="B124" s="224"/>
      <c r="C124" s="225"/>
      <c r="D124" s="226" t="s">
        <v>150</v>
      </c>
      <c r="E124" s="225"/>
      <c r="F124" s="228" t="s">
        <v>540</v>
      </c>
      <c r="G124" s="225"/>
      <c r="H124" s="229">
        <v>14.031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150</v>
      </c>
      <c r="AU124" s="235" t="s">
        <v>83</v>
      </c>
      <c r="AV124" s="13" t="s">
        <v>83</v>
      </c>
      <c r="AW124" s="13" t="s">
        <v>4</v>
      </c>
      <c r="AX124" s="13" t="s">
        <v>81</v>
      </c>
      <c r="AY124" s="235" t="s">
        <v>138</v>
      </c>
    </row>
    <row r="125" s="2" customFormat="1" ht="24.15" customHeight="1">
      <c r="A125" s="40"/>
      <c r="B125" s="41"/>
      <c r="C125" s="206" t="s">
        <v>139</v>
      </c>
      <c r="D125" s="206" t="s">
        <v>141</v>
      </c>
      <c r="E125" s="207" t="s">
        <v>198</v>
      </c>
      <c r="F125" s="208" t="s">
        <v>199</v>
      </c>
      <c r="G125" s="209" t="s">
        <v>179</v>
      </c>
      <c r="H125" s="210">
        <v>1.349</v>
      </c>
      <c r="I125" s="211"/>
      <c r="J125" s="212">
        <f>ROUND(I125*H125,2)</f>
        <v>0</v>
      </c>
      <c r="K125" s="208" t="s">
        <v>145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146</v>
      </c>
      <c r="AT125" s="217" t="s">
        <v>141</v>
      </c>
      <c r="AU125" s="217" t="s">
        <v>83</v>
      </c>
      <c r="AY125" s="19" t="s">
        <v>138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146</v>
      </c>
      <c r="BM125" s="217" t="s">
        <v>541</v>
      </c>
    </row>
    <row r="126" s="2" customFormat="1">
      <c r="A126" s="40"/>
      <c r="B126" s="41"/>
      <c r="C126" s="42"/>
      <c r="D126" s="219" t="s">
        <v>148</v>
      </c>
      <c r="E126" s="42"/>
      <c r="F126" s="220" t="s">
        <v>201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148</v>
      </c>
      <c r="AU126" s="19" t="s">
        <v>83</v>
      </c>
    </row>
    <row r="127" s="13" customFormat="1">
      <c r="A127" s="13"/>
      <c r="B127" s="224"/>
      <c r="C127" s="225"/>
      <c r="D127" s="226" t="s">
        <v>150</v>
      </c>
      <c r="E127" s="227" t="s">
        <v>19</v>
      </c>
      <c r="F127" s="228" t="s">
        <v>542</v>
      </c>
      <c r="G127" s="225"/>
      <c r="H127" s="229">
        <v>1.349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150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138</v>
      </c>
    </row>
    <row r="128" s="15" customFormat="1">
      <c r="A128" s="15"/>
      <c r="B128" s="246"/>
      <c r="C128" s="247"/>
      <c r="D128" s="226" t="s">
        <v>150</v>
      </c>
      <c r="E128" s="248" t="s">
        <v>19</v>
      </c>
      <c r="F128" s="249" t="s">
        <v>154</v>
      </c>
      <c r="G128" s="247"/>
      <c r="H128" s="250">
        <v>1.349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150</v>
      </c>
      <c r="AU128" s="256" t="s">
        <v>83</v>
      </c>
      <c r="AV128" s="15" t="s">
        <v>146</v>
      </c>
      <c r="AW128" s="15" t="s">
        <v>35</v>
      </c>
      <c r="AX128" s="15" t="s">
        <v>81</v>
      </c>
      <c r="AY128" s="256" t="s">
        <v>138</v>
      </c>
    </row>
    <row r="129" s="2" customFormat="1" ht="24.15" customHeight="1">
      <c r="A129" s="40"/>
      <c r="B129" s="41"/>
      <c r="C129" s="206" t="s">
        <v>203</v>
      </c>
      <c r="D129" s="206" t="s">
        <v>141</v>
      </c>
      <c r="E129" s="207" t="s">
        <v>204</v>
      </c>
      <c r="F129" s="208" t="s">
        <v>205</v>
      </c>
      <c r="G129" s="209" t="s">
        <v>179</v>
      </c>
      <c r="H129" s="210">
        <v>0.25</v>
      </c>
      <c r="I129" s="211"/>
      <c r="J129" s="212">
        <f>ROUND(I129*H129,2)</f>
        <v>0</v>
      </c>
      <c r="K129" s="208" t="s">
        <v>145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146</v>
      </c>
      <c r="AT129" s="217" t="s">
        <v>141</v>
      </c>
      <c r="AU129" s="217" t="s">
        <v>83</v>
      </c>
      <c r="AY129" s="19" t="s">
        <v>138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146</v>
      </c>
      <c r="BM129" s="217" t="s">
        <v>543</v>
      </c>
    </row>
    <row r="130" s="2" customFormat="1">
      <c r="A130" s="40"/>
      <c r="B130" s="41"/>
      <c r="C130" s="42"/>
      <c r="D130" s="219" t="s">
        <v>148</v>
      </c>
      <c r="E130" s="42"/>
      <c r="F130" s="220" t="s">
        <v>207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148</v>
      </c>
      <c r="AU130" s="19" t="s">
        <v>83</v>
      </c>
    </row>
    <row r="131" s="12" customFormat="1" ht="25.92" customHeight="1">
      <c r="A131" s="12"/>
      <c r="B131" s="190"/>
      <c r="C131" s="191"/>
      <c r="D131" s="192" t="s">
        <v>72</v>
      </c>
      <c r="E131" s="193" t="s">
        <v>208</v>
      </c>
      <c r="F131" s="193" t="s">
        <v>209</v>
      </c>
      <c r="G131" s="191"/>
      <c r="H131" s="191"/>
      <c r="I131" s="194"/>
      <c r="J131" s="195">
        <f>BK131</f>
        <v>0</v>
      </c>
      <c r="K131" s="191"/>
      <c r="L131" s="196"/>
      <c r="M131" s="197"/>
      <c r="N131" s="198"/>
      <c r="O131" s="198"/>
      <c r="P131" s="199">
        <f>P132+P134+P136+P138+P140+P147+P150+P156+P162</f>
        <v>0</v>
      </c>
      <c r="Q131" s="198"/>
      <c r="R131" s="199">
        <f>R132+R134+R136+R138+R140+R147+R150+R156+R162</f>
        <v>0.0821091</v>
      </c>
      <c r="S131" s="198"/>
      <c r="T131" s="200">
        <f>T132+T134+T136+T138+T140+T147+T150+T156+T162</f>
        <v>1.08828115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1" t="s">
        <v>83</v>
      </c>
      <c r="AT131" s="202" t="s">
        <v>72</v>
      </c>
      <c r="AU131" s="202" t="s">
        <v>73</v>
      </c>
      <c r="AY131" s="201" t="s">
        <v>138</v>
      </c>
      <c r="BK131" s="203">
        <f>BK132+BK134+BK136+BK138+BK140+BK147+BK150+BK156+BK162</f>
        <v>0</v>
      </c>
    </row>
    <row r="132" s="12" customFormat="1" ht="22.8" customHeight="1">
      <c r="A132" s="12"/>
      <c r="B132" s="190"/>
      <c r="C132" s="191"/>
      <c r="D132" s="192" t="s">
        <v>72</v>
      </c>
      <c r="E132" s="204" t="s">
        <v>210</v>
      </c>
      <c r="F132" s="204" t="s">
        <v>211</v>
      </c>
      <c r="G132" s="191"/>
      <c r="H132" s="191"/>
      <c r="I132" s="194"/>
      <c r="J132" s="205">
        <f>BK132</f>
        <v>0</v>
      </c>
      <c r="K132" s="191"/>
      <c r="L132" s="196"/>
      <c r="M132" s="197"/>
      <c r="N132" s="198"/>
      <c r="O132" s="198"/>
      <c r="P132" s="199">
        <f>P133</f>
        <v>0</v>
      </c>
      <c r="Q132" s="198"/>
      <c r="R132" s="199">
        <f>R133</f>
        <v>0</v>
      </c>
      <c r="S132" s="198"/>
      <c r="T132" s="200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83</v>
      </c>
      <c r="AT132" s="202" t="s">
        <v>72</v>
      </c>
      <c r="AU132" s="202" t="s">
        <v>81</v>
      </c>
      <c r="AY132" s="201" t="s">
        <v>138</v>
      </c>
      <c r="BK132" s="203">
        <f>BK133</f>
        <v>0</v>
      </c>
    </row>
    <row r="133" s="2" customFormat="1" ht="16.5" customHeight="1">
      <c r="A133" s="40"/>
      <c r="B133" s="41"/>
      <c r="C133" s="206" t="s">
        <v>212</v>
      </c>
      <c r="D133" s="206" t="s">
        <v>141</v>
      </c>
      <c r="E133" s="207" t="s">
        <v>213</v>
      </c>
      <c r="F133" s="208" t="s">
        <v>214</v>
      </c>
      <c r="G133" s="209" t="s">
        <v>215</v>
      </c>
      <c r="H133" s="210">
        <v>1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44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216</v>
      </c>
      <c r="AT133" s="217" t="s">
        <v>141</v>
      </c>
      <c r="AU133" s="217" t="s">
        <v>83</v>
      </c>
      <c r="AY133" s="19" t="s">
        <v>138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ROUND(I133*H133,2)</f>
        <v>0</v>
      </c>
      <c r="BL133" s="19" t="s">
        <v>216</v>
      </c>
      <c r="BM133" s="217" t="s">
        <v>544</v>
      </c>
    </row>
    <row r="134" s="12" customFormat="1" ht="22.8" customHeight="1">
      <c r="A134" s="12"/>
      <c r="B134" s="190"/>
      <c r="C134" s="191"/>
      <c r="D134" s="192" t="s">
        <v>72</v>
      </c>
      <c r="E134" s="204" t="s">
        <v>218</v>
      </c>
      <c r="F134" s="204" t="s">
        <v>219</v>
      </c>
      <c r="G134" s="191"/>
      <c r="H134" s="191"/>
      <c r="I134" s="194"/>
      <c r="J134" s="205">
        <f>BK134</f>
        <v>0</v>
      </c>
      <c r="K134" s="191"/>
      <c r="L134" s="196"/>
      <c r="M134" s="197"/>
      <c r="N134" s="198"/>
      <c r="O134" s="198"/>
      <c r="P134" s="199">
        <f>P135</f>
        <v>0</v>
      </c>
      <c r="Q134" s="198"/>
      <c r="R134" s="199">
        <f>R135</f>
        <v>0</v>
      </c>
      <c r="S134" s="198"/>
      <c r="T134" s="20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83</v>
      </c>
      <c r="AT134" s="202" t="s">
        <v>72</v>
      </c>
      <c r="AU134" s="202" t="s">
        <v>81</v>
      </c>
      <c r="AY134" s="201" t="s">
        <v>138</v>
      </c>
      <c r="BK134" s="203">
        <f>BK135</f>
        <v>0</v>
      </c>
    </row>
    <row r="135" s="2" customFormat="1" ht="16.5" customHeight="1">
      <c r="A135" s="40"/>
      <c r="B135" s="41"/>
      <c r="C135" s="206" t="s">
        <v>8</v>
      </c>
      <c r="D135" s="206" t="s">
        <v>141</v>
      </c>
      <c r="E135" s="207" t="s">
        <v>220</v>
      </c>
      <c r="F135" s="208" t="s">
        <v>221</v>
      </c>
      <c r="G135" s="209" t="s">
        <v>215</v>
      </c>
      <c r="H135" s="210">
        <v>1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216</v>
      </c>
      <c r="AT135" s="217" t="s">
        <v>141</v>
      </c>
      <c r="AU135" s="217" t="s">
        <v>83</v>
      </c>
      <c r="AY135" s="19" t="s">
        <v>138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216</v>
      </c>
      <c r="BM135" s="217" t="s">
        <v>545</v>
      </c>
    </row>
    <row r="136" s="12" customFormat="1" ht="22.8" customHeight="1">
      <c r="A136" s="12"/>
      <c r="B136" s="190"/>
      <c r="C136" s="191"/>
      <c r="D136" s="192" t="s">
        <v>72</v>
      </c>
      <c r="E136" s="204" t="s">
        <v>223</v>
      </c>
      <c r="F136" s="204" t="s">
        <v>224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P137</f>
        <v>0</v>
      </c>
      <c r="Q136" s="198"/>
      <c r="R136" s="199">
        <f>R137</f>
        <v>0</v>
      </c>
      <c r="S136" s="198"/>
      <c r="T136" s="20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83</v>
      </c>
      <c r="AT136" s="202" t="s">
        <v>72</v>
      </c>
      <c r="AU136" s="202" t="s">
        <v>81</v>
      </c>
      <c r="AY136" s="201" t="s">
        <v>138</v>
      </c>
      <c r="BK136" s="203">
        <f>BK137</f>
        <v>0</v>
      </c>
    </row>
    <row r="137" s="2" customFormat="1" ht="16.5" customHeight="1">
      <c r="A137" s="40"/>
      <c r="B137" s="41"/>
      <c r="C137" s="206" t="s">
        <v>225</v>
      </c>
      <c r="D137" s="206" t="s">
        <v>141</v>
      </c>
      <c r="E137" s="207" t="s">
        <v>226</v>
      </c>
      <c r="F137" s="208" t="s">
        <v>227</v>
      </c>
      <c r="G137" s="209" t="s">
        <v>215</v>
      </c>
      <c r="H137" s="210">
        <v>1</v>
      </c>
      <c r="I137" s="211"/>
      <c r="J137" s="212">
        <f>ROUND(I137*H137,2)</f>
        <v>0</v>
      </c>
      <c r="K137" s="208" t="s">
        <v>19</v>
      </c>
      <c r="L137" s="46"/>
      <c r="M137" s="213" t="s">
        <v>19</v>
      </c>
      <c r="N137" s="214" t="s">
        <v>44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216</v>
      </c>
      <c r="AT137" s="217" t="s">
        <v>141</v>
      </c>
      <c r="AU137" s="217" t="s">
        <v>83</v>
      </c>
      <c r="AY137" s="19" t="s">
        <v>138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81</v>
      </c>
      <c r="BK137" s="218">
        <f>ROUND(I137*H137,2)</f>
        <v>0</v>
      </c>
      <c r="BL137" s="19" t="s">
        <v>216</v>
      </c>
      <c r="BM137" s="217" t="s">
        <v>546</v>
      </c>
    </row>
    <row r="138" s="12" customFormat="1" ht="22.8" customHeight="1">
      <c r="A138" s="12"/>
      <c r="B138" s="190"/>
      <c r="C138" s="191"/>
      <c r="D138" s="192" t="s">
        <v>72</v>
      </c>
      <c r="E138" s="204" t="s">
        <v>229</v>
      </c>
      <c r="F138" s="204" t="s">
        <v>230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P139</f>
        <v>0</v>
      </c>
      <c r="Q138" s="198"/>
      <c r="R138" s="199">
        <f>R139</f>
        <v>0</v>
      </c>
      <c r="S138" s="198"/>
      <c r="T138" s="20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83</v>
      </c>
      <c r="AT138" s="202" t="s">
        <v>72</v>
      </c>
      <c r="AU138" s="202" t="s">
        <v>81</v>
      </c>
      <c r="AY138" s="201" t="s">
        <v>138</v>
      </c>
      <c r="BK138" s="203">
        <f>BK139</f>
        <v>0</v>
      </c>
    </row>
    <row r="139" s="2" customFormat="1" ht="16.5" customHeight="1">
      <c r="A139" s="40"/>
      <c r="B139" s="41"/>
      <c r="C139" s="206" t="s">
        <v>231</v>
      </c>
      <c r="D139" s="206" t="s">
        <v>141</v>
      </c>
      <c r="E139" s="207" t="s">
        <v>232</v>
      </c>
      <c r="F139" s="208" t="s">
        <v>233</v>
      </c>
      <c r="G139" s="209" t="s">
        <v>215</v>
      </c>
      <c r="H139" s="210">
        <v>1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216</v>
      </c>
      <c r="AT139" s="217" t="s">
        <v>141</v>
      </c>
      <c r="AU139" s="217" t="s">
        <v>83</v>
      </c>
      <c r="AY139" s="19" t="s">
        <v>138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216</v>
      </c>
      <c r="BM139" s="217" t="s">
        <v>547</v>
      </c>
    </row>
    <row r="140" s="12" customFormat="1" ht="22.8" customHeight="1">
      <c r="A140" s="12"/>
      <c r="B140" s="190"/>
      <c r="C140" s="191"/>
      <c r="D140" s="192" t="s">
        <v>72</v>
      </c>
      <c r="E140" s="204" t="s">
        <v>235</v>
      </c>
      <c r="F140" s="204" t="s">
        <v>236</v>
      </c>
      <c r="G140" s="191"/>
      <c r="H140" s="191"/>
      <c r="I140" s="194"/>
      <c r="J140" s="205">
        <f>BK140</f>
        <v>0</v>
      </c>
      <c r="K140" s="191"/>
      <c r="L140" s="196"/>
      <c r="M140" s="197"/>
      <c r="N140" s="198"/>
      <c r="O140" s="198"/>
      <c r="P140" s="199">
        <f>SUM(P141:P146)</f>
        <v>0</v>
      </c>
      <c r="Q140" s="198"/>
      <c r="R140" s="199">
        <f>SUM(R141:R146)</f>
        <v>0</v>
      </c>
      <c r="S140" s="198"/>
      <c r="T140" s="200">
        <f>SUM(T141:T146)</f>
        <v>0.02912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1" t="s">
        <v>83</v>
      </c>
      <c r="AT140" s="202" t="s">
        <v>72</v>
      </c>
      <c r="AU140" s="202" t="s">
        <v>81</v>
      </c>
      <c r="AY140" s="201" t="s">
        <v>138</v>
      </c>
      <c r="BK140" s="203">
        <f>SUM(BK141:BK146)</f>
        <v>0</v>
      </c>
    </row>
    <row r="141" s="2" customFormat="1" ht="16.5" customHeight="1">
      <c r="A141" s="40"/>
      <c r="B141" s="41"/>
      <c r="C141" s="206" t="s">
        <v>237</v>
      </c>
      <c r="D141" s="206" t="s">
        <v>141</v>
      </c>
      <c r="E141" s="207" t="s">
        <v>238</v>
      </c>
      <c r="F141" s="208" t="s">
        <v>239</v>
      </c>
      <c r="G141" s="209" t="s">
        <v>240</v>
      </c>
      <c r="H141" s="210">
        <v>1</v>
      </c>
      <c r="I141" s="211"/>
      <c r="J141" s="212">
        <f>ROUND(I141*H141,2)</f>
        <v>0</v>
      </c>
      <c r="K141" s="208" t="s">
        <v>19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216</v>
      </c>
      <c r="AT141" s="217" t="s">
        <v>141</v>
      </c>
      <c r="AU141" s="217" t="s">
        <v>83</v>
      </c>
      <c r="AY141" s="19" t="s">
        <v>138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216</v>
      </c>
      <c r="BM141" s="217" t="s">
        <v>548</v>
      </c>
    </row>
    <row r="142" s="2" customFormat="1" ht="16.5" customHeight="1">
      <c r="A142" s="40"/>
      <c r="B142" s="41"/>
      <c r="C142" s="206" t="s">
        <v>216</v>
      </c>
      <c r="D142" s="206" t="s">
        <v>141</v>
      </c>
      <c r="E142" s="207" t="s">
        <v>549</v>
      </c>
      <c r="F142" s="208" t="s">
        <v>550</v>
      </c>
      <c r="G142" s="209" t="s">
        <v>169</v>
      </c>
      <c r="H142" s="210">
        <v>2.56</v>
      </c>
      <c r="I142" s="211"/>
      <c r="J142" s="212">
        <f>ROUND(I142*H142,2)</f>
        <v>0</v>
      </c>
      <c r="K142" s="208" t="s">
        <v>145</v>
      </c>
      <c r="L142" s="46"/>
      <c r="M142" s="213" t="s">
        <v>19</v>
      </c>
      <c r="N142" s="214" t="s">
        <v>44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0.002</v>
      </c>
      <c r="T142" s="216">
        <f>S142*H142</f>
        <v>0.00512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146</v>
      </c>
      <c r="AT142" s="217" t="s">
        <v>141</v>
      </c>
      <c r="AU142" s="217" t="s">
        <v>83</v>
      </c>
      <c r="AY142" s="19" t="s">
        <v>138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146</v>
      </c>
      <c r="BM142" s="217" t="s">
        <v>551</v>
      </c>
    </row>
    <row r="143" s="2" customFormat="1">
      <c r="A143" s="40"/>
      <c r="B143" s="41"/>
      <c r="C143" s="42"/>
      <c r="D143" s="219" t="s">
        <v>148</v>
      </c>
      <c r="E143" s="42"/>
      <c r="F143" s="220" t="s">
        <v>552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148</v>
      </c>
      <c r="AU143" s="19" t="s">
        <v>83</v>
      </c>
    </row>
    <row r="144" s="13" customFormat="1">
      <c r="A144" s="13"/>
      <c r="B144" s="224"/>
      <c r="C144" s="225"/>
      <c r="D144" s="226" t="s">
        <v>150</v>
      </c>
      <c r="E144" s="227" t="s">
        <v>19</v>
      </c>
      <c r="F144" s="228" t="s">
        <v>553</v>
      </c>
      <c r="G144" s="225"/>
      <c r="H144" s="229">
        <v>2.56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150</v>
      </c>
      <c r="AU144" s="235" t="s">
        <v>83</v>
      </c>
      <c r="AV144" s="13" t="s">
        <v>83</v>
      </c>
      <c r="AW144" s="13" t="s">
        <v>35</v>
      </c>
      <c r="AX144" s="13" t="s">
        <v>81</v>
      </c>
      <c r="AY144" s="235" t="s">
        <v>138</v>
      </c>
    </row>
    <row r="145" s="2" customFormat="1" ht="16.5" customHeight="1">
      <c r="A145" s="40"/>
      <c r="B145" s="41"/>
      <c r="C145" s="206" t="s">
        <v>247</v>
      </c>
      <c r="D145" s="206" t="s">
        <v>141</v>
      </c>
      <c r="E145" s="207" t="s">
        <v>242</v>
      </c>
      <c r="F145" s="208" t="s">
        <v>243</v>
      </c>
      <c r="G145" s="209" t="s">
        <v>244</v>
      </c>
      <c r="H145" s="210">
        <v>1</v>
      </c>
      <c r="I145" s="211"/>
      <c r="J145" s="212">
        <f>ROUND(I145*H145,2)</f>
        <v>0</v>
      </c>
      <c r="K145" s="208" t="s">
        <v>145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0.024</v>
      </c>
      <c r="T145" s="216">
        <f>S145*H145</f>
        <v>0.024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216</v>
      </c>
      <c r="AT145" s="217" t="s">
        <v>141</v>
      </c>
      <c r="AU145" s="217" t="s">
        <v>83</v>
      </c>
      <c r="AY145" s="19" t="s">
        <v>138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216</v>
      </c>
      <c r="BM145" s="217" t="s">
        <v>554</v>
      </c>
    </row>
    <row r="146" s="2" customFormat="1">
      <c r="A146" s="40"/>
      <c r="B146" s="41"/>
      <c r="C146" s="42"/>
      <c r="D146" s="219" t="s">
        <v>148</v>
      </c>
      <c r="E146" s="42"/>
      <c r="F146" s="220" t="s">
        <v>246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148</v>
      </c>
      <c r="AU146" s="19" t="s">
        <v>83</v>
      </c>
    </row>
    <row r="147" s="12" customFormat="1" ht="22.8" customHeight="1">
      <c r="A147" s="12"/>
      <c r="B147" s="190"/>
      <c r="C147" s="191"/>
      <c r="D147" s="192" t="s">
        <v>72</v>
      </c>
      <c r="E147" s="204" t="s">
        <v>555</v>
      </c>
      <c r="F147" s="204" t="s">
        <v>556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SUM(P148:P149)</f>
        <v>0</v>
      </c>
      <c r="Q147" s="198"/>
      <c r="R147" s="199">
        <f>SUM(R148:R149)</f>
        <v>0</v>
      </c>
      <c r="S147" s="198"/>
      <c r="T147" s="200">
        <f>SUM(T148:T149)</f>
        <v>0.032259999999999996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83</v>
      </c>
      <c r="AT147" s="202" t="s">
        <v>72</v>
      </c>
      <c r="AU147" s="202" t="s">
        <v>81</v>
      </c>
      <c r="AY147" s="201" t="s">
        <v>138</v>
      </c>
      <c r="BK147" s="203">
        <f>SUM(BK148:BK149)</f>
        <v>0</v>
      </c>
    </row>
    <row r="148" s="2" customFormat="1" ht="16.5" customHeight="1">
      <c r="A148" s="40"/>
      <c r="B148" s="41"/>
      <c r="C148" s="206" t="s">
        <v>254</v>
      </c>
      <c r="D148" s="206" t="s">
        <v>141</v>
      </c>
      <c r="E148" s="207" t="s">
        <v>557</v>
      </c>
      <c r="F148" s="208" t="s">
        <v>558</v>
      </c>
      <c r="G148" s="209" t="s">
        <v>144</v>
      </c>
      <c r="H148" s="210">
        <v>1.613</v>
      </c>
      <c r="I148" s="211"/>
      <c r="J148" s="212">
        <f>ROUND(I148*H148,2)</f>
        <v>0</v>
      </c>
      <c r="K148" s="208" t="s">
        <v>145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0.02</v>
      </c>
      <c r="T148" s="216">
        <f>S148*H148</f>
        <v>0.032259999999999996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216</v>
      </c>
      <c r="AT148" s="217" t="s">
        <v>141</v>
      </c>
      <c r="AU148" s="217" t="s">
        <v>83</v>
      </c>
      <c r="AY148" s="19" t="s">
        <v>138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216</v>
      </c>
      <c r="BM148" s="217" t="s">
        <v>559</v>
      </c>
    </row>
    <row r="149" s="2" customFormat="1">
      <c r="A149" s="40"/>
      <c r="B149" s="41"/>
      <c r="C149" s="42"/>
      <c r="D149" s="219" t="s">
        <v>148</v>
      </c>
      <c r="E149" s="42"/>
      <c r="F149" s="220" t="s">
        <v>560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148</v>
      </c>
      <c r="AU149" s="19" t="s">
        <v>83</v>
      </c>
    </row>
    <row r="150" s="12" customFormat="1" ht="22.8" customHeight="1">
      <c r="A150" s="12"/>
      <c r="B150" s="190"/>
      <c r="C150" s="191"/>
      <c r="D150" s="192" t="s">
        <v>72</v>
      </c>
      <c r="E150" s="204" t="s">
        <v>424</v>
      </c>
      <c r="F150" s="204" t="s">
        <v>425</v>
      </c>
      <c r="G150" s="191"/>
      <c r="H150" s="191"/>
      <c r="I150" s="194"/>
      <c r="J150" s="205">
        <f>BK150</f>
        <v>0</v>
      </c>
      <c r="K150" s="191"/>
      <c r="L150" s="196"/>
      <c r="M150" s="197"/>
      <c r="N150" s="198"/>
      <c r="O150" s="198"/>
      <c r="P150" s="199">
        <f>SUM(P151:P155)</f>
        <v>0</v>
      </c>
      <c r="Q150" s="198"/>
      <c r="R150" s="199">
        <f>SUM(R151:R155)</f>
        <v>0</v>
      </c>
      <c r="S150" s="198"/>
      <c r="T150" s="200">
        <f>SUM(T151:T155)</f>
        <v>1.001461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83</v>
      </c>
      <c r="AT150" s="202" t="s">
        <v>72</v>
      </c>
      <c r="AU150" s="202" t="s">
        <v>81</v>
      </c>
      <c r="AY150" s="201" t="s">
        <v>138</v>
      </c>
      <c r="BK150" s="203">
        <f>SUM(BK151:BK155)</f>
        <v>0</v>
      </c>
    </row>
    <row r="151" s="2" customFormat="1" ht="16.5" customHeight="1">
      <c r="A151" s="40"/>
      <c r="B151" s="41"/>
      <c r="C151" s="206" t="s">
        <v>261</v>
      </c>
      <c r="D151" s="206" t="s">
        <v>141</v>
      </c>
      <c r="E151" s="207" t="s">
        <v>561</v>
      </c>
      <c r="F151" s="208" t="s">
        <v>562</v>
      </c>
      <c r="G151" s="209" t="s">
        <v>144</v>
      </c>
      <c r="H151" s="210">
        <v>28.37</v>
      </c>
      <c r="I151" s="211"/>
      <c r="J151" s="212">
        <f>ROUND(I151*H151,2)</f>
        <v>0</v>
      </c>
      <c r="K151" s="208" t="s">
        <v>145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0.0353</v>
      </c>
      <c r="T151" s="216">
        <f>S151*H151</f>
        <v>1.001461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216</v>
      </c>
      <c r="AT151" s="217" t="s">
        <v>141</v>
      </c>
      <c r="AU151" s="217" t="s">
        <v>83</v>
      </c>
      <c r="AY151" s="19" t="s">
        <v>138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216</v>
      </c>
      <c r="BM151" s="217" t="s">
        <v>563</v>
      </c>
    </row>
    <row r="152" s="2" customFormat="1">
      <c r="A152" s="40"/>
      <c r="B152" s="41"/>
      <c r="C152" s="42"/>
      <c r="D152" s="219" t="s">
        <v>148</v>
      </c>
      <c r="E152" s="42"/>
      <c r="F152" s="220" t="s">
        <v>564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148</v>
      </c>
      <c r="AU152" s="19" t="s">
        <v>83</v>
      </c>
    </row>
    <row r="153" s="14" customFormat="1">
      <c r="A153" s="14"/>
      <c r="B153" s="236"/>
      <c r="C153" s="237"/>
      <c r="D153" s="226" t="s">
        <v>150</v>
      </c>
      <c r="E153" s="238" t="s">
        <v>19</v>
      </c>
      <c r="F153" s="239" t="s">
        <v>526</v>
      </c>
      <c r="G153" s="237"/>
      <c r="H153" s="238" t="s">
        <v>19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150</v>
      </c>
      <c r="AU153" s="245" t="s">
        <v>83</v>
      </c>
      <c r="AV153" s="14" t="s">
        <v>81</v>
      </c>
      <c r="AW153" s="14" t="s">
        <v>35</v>
      </c>
      <c r="AX153" s="14" t="s">
        <v>73</v>
      </c>
      <c r="AY153" s="245" t="s">
        <v>138</v>
      </c>
    </row>
    <row r="154" s="13" customFormat="1">
      <c r="A154" s="13"/>
      <c r="B154" s="224"/>
      <c r="C154" s="225"/>
      <c r="D154" s="226" t="s">
        <v>150</v>
      </c>
      <c r="E154" s="227" t="s">
        <v>19</v>
      </c>
      <c r="F154" s="228" t="s">
        <v>527</v>
      </c>
      <c r="G154" s="225"/>
      <c r="H154" s="229">
        <v>28.37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150</v>
      </c>
      <c r="AU154" s="235" t="s">
        <v>83</v>
      </c>
      <c r="AV154" s="13" t="s">
        <v>83</v>
      </c>
      <c r="AW154" s="13" t="s">
        <v>35</v>
      </c>
      <c r="AX154" s="13" t="s">
        <v>73</v>
      </c>
      <c r="AY154" s="235" t="s">
        <v>138</v>
      </c>
    </row>
    <row r="155" s="15" customFormat="1">
      <c r="A155" s="15"/>
      <c r="B155" s="246"/>
      <c r="C155" s="247"/>
      <c r="D155" s="226" t="s">
        <v>150</v>
      </c>
      <c r="E155" s="248" t="s">
        <v>19</v>
      </c>
      <c r="F155" s="249" t="s">
        <v>154</v>
      </c>
      <c r="G155" s="247"/>
      <c r="H155" s="250">
        <v>28.37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6" t="s">
        <v>150</v>
      </c>
      <c r="AU155" s="256" t="s">
        <v>83</v>
      </c>
      <c r="AV155" s="15" t="s">
        <v>146</v>
      </c>
      <c r="AW155" s="15" t="s">
        <v>35</v>
      </c>
      <c r="AX155" s="15" t="s">
        <v>81</v>
      </c>
      <c r="AY155" s="256" t="s">
        <v>138</v>
      </c>
    </row>
    <row r="156" s="12" customFormat="1" ht="22.8" customHeight="1">
      <c r="A156" s="12"/>
      <c r="B156" s="190"/>
      <c r="C156" s="191"/>
      <c r="D156" s="192" t="s">
        <v>72</v>
      </c>
      <c r="E156" s="204" t="s">
        <v>276</v>
      </c>
      <c r="F156" s="204" t="s">
        <v>277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SUM(P157:P161)</f>
        <v>0</v>
      </c>
      <c r="Q156" s="198"/>
      <c r="R156" s="199">
        <f>SUM(R157:R161)</f>
        <v>4.41E-05</v>
      </c>
      <c r="S156" s="198"/>
      <c r="T156" s="200">
        <f>SUM(T157:T161)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83</v>
      </c>
      <c r="AT156" s="202" t="s">
        <v>72</v>
      </c>
      <c r="AU156" s="202" t="s">
        <v>81</v>
      </c>
      <c r="AY156" s="201" t="s">
        <v>138</v>
      </c>
      <c r="BK156" s="203">
        <f>SUM(BK157:BK161)</f>
        <v>0</v>
      </c>
    </row>
    <row r="157" s="2" customFormat="1" ht="16.5" customHeight="1">
      <c r="A157" s="40"/>
      <c r="B157" s="41"/>
      <c r="C157" s="206" t="s">
        <v>268</v>
      </c>
      <c r="D157" s="206" t="s">
        <v>141</v>
      </c>
      <c r="E157" s="207" t="s">
        <v>278</v>
      </c>
      <c r="F157" s="208" t="s">
        <v>279</v>
      </c>
      <c r="G157" s="209" t="s">
        <v>144</v>
      </c>
      <c r="H157" s="210">
        <v>0.735</v>
      </c>
      <c r="I157" s="211"/>
      <c r="J157" s="212">
        <f>ROUND(I157*H157,2)</f>
        <v>0</v>
      </c>
      <c r="K157" s="208" t="s">
        <v>145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6E-05</v>
      </c>
      <c r="R157" s="215">
        <f>Q157*H157</f>
        <v>4.41E-05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216</v>
      </c>
      <c r="AT157" s="217" t="s">
        <v>141</v>
      </c>
      <c r="AU157" s="217" t="s">
        <v>83</v>
      </c>
      <c r="AY157" s="19" t="s">
        <v>138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216</v>
      </c>
      <c r="BM157" s="217" t="s">
        <v>565</v>
      </c>
    </row>
    <row r="158" s="2" customFormat="1">
      <c r="A158" s="40"/>
      <c r="B158" s="41"/>
      <c r="C158" s="42"/>
      <c r="D158" s="219" t="s">
        <v>148</v>
      </c>
      <c r="E158" s="42"/>
      <c r="F158" s="220" t="s">
        <v>281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148</v>
      </c>
      <c r="AU158" s="19" t="s">
        <v>83</v>
      </c>
    </row>
    <row r="159" s="14" customFormat="1">
      <c r="A159" s="14"/>
      <c r="B159" s="236"/>
      <c r="C159" s="237"/>
      <c r="D159" s="226" t="s">
        <v>150</v>
      </c>
      <c r="E159" s="238" t="s">
        <v>19</v>
      </c>
      <c r="F159" s="239" t="s">
        <v>282</v>
      </c>
      <c r="G159" s="237"/>
      <c r="H159" s="238" t="s">
        <v>19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150</v>
      </c>
      <c r="AU159" s="245" t="s">
        <v>83</v>
      </c>
      <c r="AV159" s="14" t="s">
        <v>81</v>
      </c>
      <c r="AW159" s="14" t="s">
        <v>35</v>
      </c>
      <c r="AX159" s="14" t="s">
        <v>73</v>
      </c>
      <c r="AY159" s="245" t="s">
        <v>138</v>
      </c>
    </row>
    <row r="160" s="13" customFormat="1">
      <c r="A160" s="13"/>
      <c r="B160" s="224"/>
      <c r="C160" s="225"/>
      <c r="D160" s="226" t="s">
        <v>150</v>
      </c>
      <c r="E160" s="227" t="s">
        <v>19</v>
      </c>
      <c r="F160" s="228" t="s">
        <v>566</v>
      </c>
      <c r="G160" s="225"/>
      <c r="H160" s="229">
        <v>0.735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150</v>
      </c>
      <c r="AU160" s="235" t="s">
        <v>83</v>
      </c>
      <c r="AV160" s="13" t="s">
        <v>83</v>
      </c>
      <c r="AW160" s="13" t="s">
        <v>35</v>
      </c>
      <c r="AX160" s="13" t="s">
        <v>73</v>
      </c>
      <c r="AY160" s="235" t="s">
        <v>138</v>
      </c>
    </row>
    <row r="161" s="15" customFormat="1">
      <c r="A161" s="15"/>
      <c r="B161" s="246"/>
      <c r="C161" s="247"/>
      <c r="D161" s="226" t="s">
        <v>150</v>
      </c>
      <c r="E161" s="248" t="s">
        <v>19</v>
      </c>
      <c r="F161" s="249" t="s">
        <v>154</v>
      </c>
      <c r="G161" s="247"/>
      <c r="H161" s="250">
        <v>0.735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6" t="s">
        <v>150</v>
      </c>
      <c r="AU161" s="256" t="s">
        <v>83</v>
      </c>
      <c r="AV161" s="15" t="s">
        <v>146</v>
      </c>
      <c r="AW161" s="15" t="s">
        <v>35</v>
      </c>
      <c r="AX161" s="15" t="s">
        <v>81</v>
      </c>
      <c r="AY161" s="256" t="s">
        <v>138</v>
      </c>
    </row>
    <row r="162" s="12" customFormat="1" ht="22.8" customHeight="1">
      <c r="A162" s="12"/>
      <c r="B162" s="190"/>
      <c r="C162" s="191"/>
      <c r="D162" s="192" t="s">
        <v>72</v>
      </c>
      <c r="E162" s="204" t="s">
        <v>284</v>
      </c>
      <c r="F162" s="204" t="s">
        <v>285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SUM(P163:P169)</f>
        <v>0</v>
      </c>
      <c r="Q162" s="198"/>
      <c r="R162" s="199">
        <f>SUM(R163:R169)</f>
        <v>0.082065</v>
      </c>
      <c r="S162" s="198"/>
      <c r="T162" s="200">
        <f>SUM(T163:T169)</f>
        <v>0.02544015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83</v>
      </c>
      <c r="AT162" s="202" t="s">
        <v>72</v>
      </c>
      <c r="AU162" s="202" t="s">
        <v>81</v>
      </c>
      <c r="AY162" s="201" t="s">
        <v>138</v>
      </c>
      <c r="BK162" s="203">
        <f>SUM(BK163:BK169)</f>
        <v>0</v>
      </c>
    </row>
    <row r="163" s="2" customFormat="1" ht="16.5" customHeight="1">
      <c r="A163" s="40"/>
      <c r="B163" s="41"/>
      <c r="C163" s="206" t="s">
        <v>7</v>
      </c>
      <c r="D163" s="206" t="s">
        <v>141</v>
      </c>
      <c r="E163" s="207" t="s">
        <v>287</v>
      </c>
      <c r="F163" s="208" t="s">
        <v>288</v>
      </c>
      <c r="G163" s="209" t="s">
        <v>144</v>
      </c>
      <c r="H163" s="210">
        <v>82.065</v>
      </c>
      <c r="I163" s="211"/>
      <c r="J163" s="212">
        <f>ROUND(I163*H163,2)</f>
        <v>0</v>
      </c>
      <c r="K163" s="208" t="s">
        <v>145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0.001</v>
      </c>
      <c r="R163" s="215">
        <f>Q163*H163</f>
        <v>0.082065</v>
      </c>
      <c r="S163" s="215">
        <v>0.00031</v>
      </c>
      <c r="T163" s="216">
        <f>S163*H163</f>
        <v>0.02544015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216</v>
      </c>
      <c r="AT163" s="217" t="s">
        <v>141</v>
      </c>
      <c r="AU163" s="217" t="s">
        <v>83</v>
      </c>
      <c r="AY163" s="19" t="s">
        <v>138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216</v>
      </c>
      <c r="BM163" s="217" t="s">
        <v>567</v>
      </c>
    </row>
    <row r="164" s="2" customFormat="1">
      <c r="A164" s="40"/>
      <c r="B164" s="41"/>
      <c r="C164" s="42"/>
      <c r="D164" s="219" t="s">
        <v>148</v>
      </c>
      <c r="E164" s="42"/>
      <c r="F164" s="220" t="s">
        <v>290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148</v>
      </c>
      <c r="AU164" s="19" t="s">
        <v>83</v>
      </c>
    </row>
    <row r="165" s="14" customFormat="1">
      <c r="A165" s="14"/>
      <c r="B165" s="236"/>
      <c r="C165" s="237"/>
      <c r="D165" s="226" t="s">
        <v>150</v>
      </c>
      <c r="E165" s="238" t="s">
        <v>19</v>
      </c>
      <c r="F165" s="239" t="s">
        <v>291</v>
      </c>
      <c r="G165" s="237"/>
      <c r="H165" s="238" t="s">
        <v>19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150</v>
      </c>
      <c r="AU165" s="245" t="s">
        <v>83</v>
      </c>
      <c r="AV165" s="14" t="s">
        <v>81</v>
      </c>
      <c r="AW165" s="14" t="s">
        <v>35</v>
      </c>
      <c r="AX165" s="14" t="s">
        <v>73</v>
      </c>
      <c r="AY165" s="245" t="s">
        <v>138</v>
      </c>
    </row>
    <row r="166" s="13" customFormat="1">
      <c r="A166" s="13"/>
      <c r="B166" s="224"/>
      <c r="C166" s="225"/>
      <c r="D166" s="226" t="s">
        <v>150</v>
      </c>
      <c r="E166" s="227" t="s">
        <v>19</v>
      </c>
      <c r="F166" s="228" t="s">
        <v>568</v>
      </c>
      <c r="G166" s="225"/>
      <c r="H166" s="229">
        <v>52.81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150</v>
      </c>
      <c r="AU166" s="235" t="s">
        <v>83</v>
      </c>
      <c r="AV166" s="13" t="s">
        <v>83</v>
      </c>
      <c r="AW166" s="13" t="s">
        <v>35</v>
      </c>
      <c r="AX166" s="13" t="s">
        <v>73</v>
      </c>
      <c r="AY166" s="235" t="s">
        <v>138</v>
      </c>
    </row>
    <row r="167" s="14" customFormat="1">
      <c r="A167" s="14"/>
      <c r="B167" s="236"/>
      <c r="C167" s="237"/>
      <c r="D167" s="226" t="s">
        <v>150</v>
      </c>
      <c r="E167" s="238" t="s">
        <v>19</v>
      </c>
      <c r="F167" s="239" t="s">
        <v>295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150</v>
      </c>
      <c r="AU167" s="245" t="s">
        <v>83</v>
      </c>
      <c r="AV167" s="14" t="s">
        <v>81</v>
      </c>
      <c r="AW167" s="14" t="s">
        <v>35</v>
      </c>
      <c r="AX167" s="14" t="s">
        <v>73</v>
      </c>
      <c r="AY167" s="245" t="s">
        <v>138</v>
      </c>
    </row>
    <row r="168" s="13" customFormat="1">
      <c r="A168" s="13"/>
      <c r="B168" s="224"/>
      <c r="C168" s="225"/>
      <c r="D168" s="226" t="s">
        <v>150</v>
      </c>
      <c r="E168" s="227" t="s">
        <v>19</v>
      </c>
      <c r="F168" s="228" t="s">
        <v>569</v>
      </c>
      <c r="G168" s="225"/>
      <c r="H168" s="229">
        <v>29.255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150</v>
      </c>
      <c r="AU168" s="235" t="s">
        <v>83</v>
      </c>
      <c r="AV168" s="13" t="s">
        <v>83</v>
      </c>
      <c r="AW168" s="13" t="s">
        <v>35</v>
      </c>
      <c r="AX168" s="13" t="s">
        <v>73</v>
      </c>
      <c r="AY168" s="235" t="s">
        <v>138</v>
      </c>
    </row>
    <row r="169" s="15" customFormat="1">
      <c r="A169" s="15"/>
      <c r="B169" s="246"/>
      <c r="C169" s="247"/>
      <c r="D169" s="226" t="s">
        <v>150</v>
      </c>
      <c r="E169" s="248" t="s">
        <v>19</v>
      </c>
      <c r="F169" s="249" t="s">
        <v>154</v>
      </c>
      <c r="G169" s="247"/>
      <c r="H169" s="250">
        <v>82.065</v>
      </c>
      <c r="I169" s="251"/>
      <c r="J169" s="247"/>
      <c r="K169" s="247"/>
      <c r="L169" s="252"/>
      <c r="M169" s="257"/>
      <c r="N169" s="258"/>
      <c r="O169" s="258"/>
      <c r="P169" s="258"/>
      <c r="Q169" s="258"/>
      <c r="R169" s="258"/>
      <c r="S169" s="258"/>
      <c r="T169" s="25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150</v>
      </c>
      <c r="AU169" s="256" t="s">
        <v>83</v>
      </c>
      <c r="AV169" s="15" t="s">
        <v>146</v>
      </c>
      <c r="AW169" s="15" t="s">
        <v>35</v>
      </c>
      <c r="AX169" s="15" t="s">
        <v>81</v>
      </c>
      <c r="AY169" s="256" t="s">
        <v>138</v>
      </c>
    </row>
    <row r="170" s="2" customFormat="1" ht="6.96" customHeight="1">
      <c r="A170" s="40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46"/>
      <c r="M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</row>
  </sheetData>
  <sheetProtection sheet="1" autoFilter="0" formatColumns="0" formatRows="0" objects="1" scenarios="1" spinCount="100000" saltValue="Qd5RWxwRhL0Pxi2/CMq30YuGI+QZ4aBNluwnPIbV8gNVeJOG8PMgeNVaS3UaeEj82ksCx/mx1xTiEMXkQvNfog==" hashValue="CMv+WsT8sBFk7LpqnzKPEf08GhLkz6l1Y3yqfPVFbDuT8YE9xKHzpdswnvc8R3RhFz6FrABGm2Y+gesP7fh7VA==" algorithmName="SHA-512" password="CC35"/>
  <autoFilter ref="C91:K169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5_01/962081141"/>
    <hyperlink ref="F101" r:id="rId2" display="https://podminky.urs.cz/item/CS_URS_2025_01/965046111"/>
    <hyperlink ref="F106" r:id="rId3" display="https://podminky.urs.cz/item/CS_URS_2025_01/977151118"/>
    <hyperlink ref="F111" r:id="rId4" display="https://podminky.urs.cz/item/CS_URS_2025_01/977332122"/>
    <hyperlink ref="F117" r:id="rId5" display="https://podminky.urs.cz/item/CS_URS_2025_01/997013111"/>
    <hyperlink ref="F119" r:id="rId6" display="https://podminky.urs.cz/item/CS_URS_2025_01/997013219"/>
    <hyperlink ref="F121" r:id="rId7" display="https://podminky.urs.cz/item/CS_URS_2025_01/997013501"/>
    <hyperlink ref="F123" r:id="rId8" display="https://podminky.urs.cz/item/CS_URS_2025_01/997013509"/>
    <hyperlink ref="F126" r:id="rId9" display="https://podminky.urs.cz/item/CS_URS_2025_01/997013609"/>
    <hyperlink ref="F130" r:id="rId10" display="https://podminky.urs.cz/item/CS_URS_2025_01/997013635"/>
    <hyperlink ref="F143" r:id="rId11" display="https://podminky.urs.cz/item/CS_URS_2025_01/766691811"/>
    <hyperlink ref="F146" r:id="rId12" display="https://podminky.urs.cz/item/CS_URS_2025_01/766691914"/>
    <hyperlink ref="F149" r:id="rId13" display="https://podminky.urs.cz/item/CS_URS_2025_01/767661811"/>
    <hyperlink ref="F152" r:id="rId14" display="https://podminky.urs.cz/item/CS_URS_2025_01/771573810"/>
    <hyperlink ref="F158" r:id="rId15" display="https://podminky.urs.cz/item/CS_URS_2025_01/783306801"/>
    <hyperlink ref="F164" r:id="rId16" display="https://podminky.urs.cz/item/CS_URS_2025_01/7841210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ZŠ Ovčárecká - modernizace kabinetů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570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ROUND((SUM(BE97:BE251)),  2)</f>
        <v>0</v>
      </c>
      <c r="G33" s="40"/>
      <c r="H33" s="40"/>
      <c r="I33" s="150">
        <v>0.21</v>
      </c>
      <c r="J33" s="149">
        <f>ROUND(((SUM(BE97:BE251))*I33),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ROUND((SUM(BF97:BF251)),  2)</f>
        <v>0</v>
      </c>
      <c r="G34" s="40"/>
      <c r="H34" s="40"/>
      <c r="I34" s="150">
        <v>0.12</v>
      </c>
      <c r="J34" s="149">
        <f>ROUND(((SUM(BF97:BF251))*I34),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ROUND((SUM(BG97:BG251)),  2)</f>
        <v>0</v>
      </c>
      <c r="G35" s="40"/>
      <c r="H35" s="40"/>
      <c r="I35" s="150">
        <v>0.21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ROUND((SUM(BH97:BH251)),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ROUND((SUM(BI97:BI251)),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ZŠ Ovčárecká - modernizace kabinetů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Nové konstrukce suterén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Ovčárecká 374</v>
      </c>
      <c r="G52" s="42"/>
      <c r="H52" s="42"/>
      <c r="I52" s="34" t="s">
        <v>23</v>
      </c>
      <c r="J52" s="74" t="str">
        <f>IF(J12="","",J12)</f>
        <v>12. 6. 2025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31</v>
      </c>
      <c r="J54" s="38" t="str">
        <f>E21</f>
        <v>Proiectura Dana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Proiectura Dana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109</v>
      </c>
      <c r="E60" s="170"/>
      <c r="F60" s="170"/>
      <c r="G60" s="170"/>
      <c r="H60" s="170"/>
      <c r="I60" s="170"/>
      <c r="J60" s="171">
        <f>J98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298</v>
      </c>
      <c r="E61" s="176"/>
      <c r="F61" s="176"/>
      <c r="G61" s="176"/>
      <c r="H61" s="176"/>
      <c r="I61" s="176"/>
      <c r="J61" s="177">
        <f>J99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110</v>
      </c>
      <c r="E62" s="176"/>
      <c r="F62" s="176"/>
      <c r="G62" s="176"/>
      <c r="H62" s="176"/>
      <c r="I62" s="176"/>
      <c r="J62" s="177">
        <f>J123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299</v>
      </c>
      <c r="E63" s="176"/>
      <c r="F63" s="176"/>
      <c r="G63" s="176"/>
      <c r="H63" s="176"/>
      <c r="I63" s="176"/>
      <c r="J63" s="177">
        <f>J134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112</v>
      </c>
      <c r="E64" s="170"/>
      <c r="F64" s="170"/>
      <c r="G64" s="170"/>
      <c r="H64" s="170"/>
      <c r="I64" s="170"/>
      <c r="J64" s="171">
        <f>J137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300</v>
      </c>
      <c r="E65" s="176"/>
      <c r="F65" s="176"/>
      <c r="G65" s="176"/>
      <c r="H65" s="176"/>
      <c r="I65" s="176"/>
      <c r="J65" s="177">
        <f>J138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113</v>
      </c>
      <c r="E66" s="176"/>
      <c r="F66" s="176"/>
      <c r="G66" s="176"/>
      <c r="H66" s="176"/>
      <c r="I66" s="176"/>
      <c r="J66" s="177">
        <f>J145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114</v>
      </c>
      <c r="E67" s="176"/>
      <c r="F67" s="176"/>
      <c r="G67" s="176"/>
      <c r="H67" s="176"/>
      <c r="I67" s="176"/>
      <c r="J67" s="177">
        <f>J149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301</v>
      </c>
      <c r="E68" s="176"/>
      <c r="F68" s="176"/>
      <c r="G68" s="176"/>
      <c r="H68" s="176"/>
      <c r="I68" s="176"/>
      <c r="J68" s="177">
        <f>J152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115</v>
      </c>
      <c r="E69" s="176"/>
      <c r="F69" s="176"/>
      <c r="G69" s="176"/>
      <c r="H69" s="176"/>
      <c r="I69" s="176"/>
      <c r="J69" s="177">
        <f>J159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116</v>
      </c>
      <c r="E70" s="176"/>
      <c r="F70" s="176"/>
      <c r="G70" s="176"/>
      <c r="H70" s="176"/>
      <c r="I70" s="176"/>
      <c r="J70" s="177">
        <f>J161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571</v>
      </c>
      <c r="E71" s="176"/>
      <c r="F71" s="176"/>
      <c r="G71" s="176"/>
      <c r="H71" s="176"/>
      <c r="I71" s="176"/>
      <c r="J71" s="177">
        <f>J163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572</v>
      </c>
      <c r="E72" s="176"/>
      <c r="F72" s="176"/>
      <c r="G72" s="176"/>
      <c r="H72" s="176"/>
      <c r="I72" s="176"/>
      <c r="J72" s="177">
        <f>J171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117</v>
      </c>
      <c r="E73" s="176"/>
      <c r="F73" s="176"/>
      <c r="G73" s="176"/>
      <c r="H73" s="176"/>
      <c r="I73" s="176"/>
      <c r="J73" s="177">
        <f>J178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302</v>
      </c>
      <c r="E74" s="176"/>
      <c r="F74" s="176"/>
      <c r="G74" s="176"/>
      <c r="H74" s="176"/>
      <c r="I74" s="176"/>
      <c r="J74" s="177">
        <f>J201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121</v>
      </c>
      <c r="E75" s="176"/>
      <c r="F75" s="176"/>
      <c r="G75" s="176"/>
      <c r="H75" s="176"/>
      <c r="I75" s="176"/>
      <c r="J75" s="177">
        <f>J227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122</v>
      </c>
      <c r="E76" s="176"/>
      <c r="F76" s="176"/>
      <c r="G76" s="176"/>
      <c r="H76" s="176"/>
      <c r="I76" s="176"/>
      <c r="J76" s="177">
        <f>J237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7"/>
      <c r="C77" s="168"/>
      <c r="D77" s="169" t="s">
        <v>303</v>
      </c>
      <c r="E77" s="170"/>
      <c r="F77" s="170"/>
      <c r="G77" s="170"/>
      <c r="H77" s="170"/>
      <c r="I77" s="170"/>
      <c r="J77" s="171">
        <f>J249</f>
        <v>0</v>
      </c>
      <c r="K77" s="168"/>
      <c r="L77" s="172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123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62" t="str">
        <f>E7</f>
        <v>ZŠ Ovčárecká - modernizace kabinetů</v>
      </c>
      <c r="F87" s="34"/>
      <c r="G87" s="34"/>
      <c r="H87" s="34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103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04 - Nové konstrukce suterén</v>
      </c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F12</f>
        <v>Ovčárecká 374</v>
      </c>
      <c r="G91" s="42"/>
      <c r="H91" s="42"/>
      <c r="I91" s="34" t="s">
        <v>23</v>
      </c>
      <c r="J91" s="74" t="str">
        <f>IF(J12="","",J12)</f>
        <v>12. 6. 2025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E15</f>
        <v>Město Kolín</v>
      </c>
      <c r="G93" s="42"/>
      <c r="H93" s="42"/>
      <c r="I93" s="34" t="s">
        <v>31</v>
      </c>
      <c r="J93" s="38" t="str">
        <f>E21</f>
        <v>Proiectura Dana s.r.o.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29</v>
      </c>
      <c r="D94" s="42"/>
      <c r="E94" s="42"/>
      <c r="F94" s="29" t="str">
        <f>IF(E18="","",E18)</f>
        <v>Vyplň údaj</v>
      </c>
      <c r="G94" s="42"/>
      <c r="H94" s="42"/>
      <c r="I94" s="34" t="s">
        <v>36</v>
      </c>
      <c r="J94" s="38" t="str">
        <f>E24</f>
        <v>Proiectura Dana s.r.o.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79"/>
      <c r="B96" s="180"/>
      <c r="C96" s="181" t="s">
        <v>124</v>
      </c>
      <c r="D96" s="182" t="s">
        <v>58</v>
      </c>
      <c r="E96" s="182" t="s">
        <v>54</v>
      </c>
      <c r="F96" s="182" t="s">
        <v>55</v>
      </c>
      <c r="G96" s="182" t="s">
        <v>125</v>
      </c>
      <c r="H96" s="182" t="s">
        <v>126</v>
      </c>
      <c r="I96" s="182" t="s">
        <v>127</v>
      </c>
      <c r="J96" s="182" t="s">
        <v>107</v>
      </c>
      <c r="K96" s="183" t="s">
        <v>128</v>
      </c>
      <c r="L96" s="184"/>
      <c r="M96" s="94" t="s">
        <v>19</v>
      </c>
      <c r="N96" s="95" t="s">
        <v>43</v>
      </c>
      <c r="O96" s="95" t="s">
        <v>129</v>
      </c>
      <c r="P96" s="95" t="s">
        <v>130</v>
      </c>
      <c r="Q96" s="95" t="s">
        <v>131</v>
      </c>
      <c r="R96" s="95" t="s">
        <v>132</v>
      </c>
      <c r="S96" s="95" t="s">
        <v>133</v>
      </c>
      <c r="T96" s="96" t="s">
        <v>134</v>
      </c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</row>
    <row r="97" s="2" customFormat="1" ht="22.8" customHeight="1">
      <c r="A97" s="40"/>
      <c r="B97" s="41"/>
      <c r="C97" s="101" t="s">
        <v>135</v>
      </c>
      <c r="D97" s="42"/>
      <c r="E97" s="42"/>
      <c r="F97" s="42"/>
      <c r="G97" s="42"/>
      <c r="H97" s="42"/>
      <c r="I97" s="42"/>
      <c r="J97" s="185">
        <f>BK97</f>
        <v>0</v>
      </c>
      <c r="K97" s="42"/>
      <c r="L97" s="46"/>
      <c r="M97" s="97"/>
      <c r="N97" s="186"/>
      <c r="O97" s="98"/>
      <c r="P97" s="187">
        <f>P98+P137+P249</f>
        <v>0</v>
      </c>
      <c r="Q97" s="98"/>
      <c r="R97" s="187">
        <f>R98+R137+R249</f>
        <v>2.87289599</v>
      </c>
      <c r="S97" s="98"/>
      <c r="T97" s="188">
        <f>T98+T137+T249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72</v>
      </c>
      <c r="AU97" s="19" t="s">
        <v>108</v>
      </c>
      <c r="BK97" s="189">
        <f>BK98+BK137+BK249</f>
        <v>0</v>
      </c>
    </row>
    <row r="98" s="12" customFormat="1" ht="25.92" customHeight="1">
      <c r="A98" s="12"/>
      <c r="B98" s="190"/>
      <c r="C98" s="191"/>
      <c r="D98" s="192" t="s">
        <v>72</v>
      </c>
      <c r="E98" s="193" t="s">
        <v>136</v>
      </c>
      <c r="F98" s="193" t="s">
        <v>137</v>
      </c>
      <c r="G98" s="191"/>
      <c r="H98" s="191"/>
      <c r="I98" s="194"/>
      <c r="J98" s="195">
        <f>BK98</f>
        <v>0</v>
      </c>
      <c r="K98" s="191"/>
      <c r="L98" s="196"/>
      <c r="M98" s="197"/>
      <c r="N98" s="198"/>
      <c r="O98" s="198"/>
      <c r="P98" s="199">
        <f>P99+P123+P134</f>
        <v>0</v>
      </c>
      <c r="Q98" s="198"/>
      <c r="R98" s="199">
        <f>R99+R123+R134</f>
        <v>0.93025515</v>
      </c>
      <c r="S98" s="198"/>
      <c r="T98" s="200">
        <f>T99+T123+T134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81</v>
      </c>
      <c r="AT98" s="202" t="s">
        <v>72</v>
      </c>
      <c r="AU98" s="202" t="s">
        <v>73</v>
      </c>
      <c r="AY98" s="201" t="s">
        <v>138</v>
      </c>
      <c r="BK98" s="203">
        <f>BK99+BK123+BK134</f>
        <v>0</v>
      </c>
    </row>
    <row r="99" s="12" customFormat="1" ht="22.8" customHeight="1">
      <c r="A99" s="12"/>
      <c r="B99" s="190"/>
      <c r="C99" s="191"/>
      <c r="D99" s="192" t="s">
        <v>72</v>
      </c>
      <c r="E99" s="204" t="s">
        <v>182</v>
      </c>
      <c r="F99" s="204" t="s">
        <v>304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SUM(P100:P122)</f>
        <v>0</v>
      </c>
      <c r="Q99" s="198"/>
      <c r="R99" s="199">
        <f>SUM(R100:R122)</f>
        <v>0.91801035</v>
      </c>
      <c r="S99" s="198"/>
      <c r="T99" s="200">
        <f>SUM(T100:T122)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81</v>
      </c>
      <c r="AT99" s="202" t="s">
        <v>72</v>
      </c>
      <c r="AU99" s="202" t="s">
        <v>81</v>
      </c>
      <c r="AY99" s="201" t="s">
        <v>138</v>
      </c>
      <c r="BK99" s="203">
        <f>SUM(BK100:BK122)</f>
        <v>0</v>
      </c>
    </row>
    <row r="100" s="2" customFormat="1" ht="24.15" customHeight="1">
      <c r="A100" s="40"/>
      <c r="B100" s="41"/>
      <c r="C100" s="206" t="s">
        <v>81</v>
      </c>
      <c r="D100" s="206" t="s">
        <v>141</v>
      </c>
      <c r="E100" s="207" t="s">
        <v>311</v>
      </c>
      <c r="F100" s="208" t="s">
        <v>312</v>
      </c>
      <c r="G100" s="209" t="s">
        <v>144</v>
      </c>
      <c r="H100" s="210">
        <v>29.255</v>
      </c>
      <c r="I100" s="211"/>
      <c r="J100" s="212">
        <f>ROUND(I100*H100,2)</f>
        <v>0</v>
      </c>
      <c r="K100" s="208" t="s">
        <v>145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0.00941</v>
      </c>
      <c r="R100" s="215">
        <f>Q100*H100</f>
        <v>0.27528955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146</v>
      </c>
      <c r="AT100" s="217" t="s">
        <v>141</v>
      </c>
      <c r="AU100" s="217" t="s">
        <v>83</v>
      </c>
      <c r="AY100" s="19" t="s">
        <v>138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146</v>
      </c>
      <c r="BM100" s="217" t="s">
        <v>573</v>
      </c>
    </row>
    <row r="101" s="2" customFormat="1">
      <c r="A101" s="40"/>
      <c r="B101" s="41"/>
      <c r="C101" s="42"/>
      <c r="D101" s="219" t="s">
        <v>148</v>
      </c>
      <c r="E101" s="42"/>
      <c r="F101" s="220" t="s">
        <v>314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148</v>
      </c>
      <c r="AU101" s="19" t="s">
        <v>83</v>
      </c>
    </row>
    <row r="102" s="14" customFormat="1">
      <c r="A102" s="14"/>
      <c r="B102" s="236"/>
      <c r="C102" s="237"/>
      <c r="D102" s="226" t="s">
        <v>150</v>
      </c>
      <c r="E102" s="238" t="s">
        <v>19</v>
      </c>
      <c r="F102" s="239" t="s">
        <v>295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150</v>
      </c>
      <c r="AU102" s="245" t="s">
        <v>83</v>
      </c>
      <c r="AV102" s="14" t="s">
        <v>81</v>
      </c>
      <c r="AW102" s="14" t="s">
        <v>35</v>
      </c>
      <c r="AX102" s="14" t="s">
        <v>73</v>
      </c>
      <c r="AY102" s="245" t="s">
        <v>138</v>
      </c>
    </row>
    <row r="103" s="13" customFormat="1">
      <c r="A103" s="13"/>
      <c r="B103" s="224"/>
      <c r="C103" s="225"/>
      <c r="D103" s="226" t="s">
        <v>150</v>
      </c>
      <c r="E103" s="227" t="s">
        <v>19</v>
      </c>
      <c r="F103" s="228" t="s">
        <v>569</v>
      </c>
      <c r="G103" s="225"/>
      <c r="H103" s="229">
        <v>29.255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150</v>
      </c>
      <c r="AU103" s="235" t="s">
        <v>83</v>
      </c>
      <c r="AV103" s="13" t="s">
        <v>83</v>
      </c>
      <c r="AW103" s="13" t="s">
        <v>35</v>
      </c>
      <c r="AX103" s="13" t="s">
        <v>73</v>
      </c>
      <c r="AY103" s="235" t="s">
        <v>138</v>
      </c>
    </row>
    <row r="104" s="15" customFormat="1">
      <c r="A104" s="15"/>
      <c r="B104" s="246"/>
      <c r="C104" s="247"/>
      <c r="D104" s="226" t="s">
        <v>150</v>
      </c>
      <c r="E104" s="248" t="s">
        <v>19</v>
      </c>
      <c r="F104" s="249" t="s">
        <v>154</v>
      </c>
      <c r="G104" s="247"/>
      <c r="H104" s="250">
        <v>29.255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150</v>
      </c>
      <c r="AU104" s="256" t="s">
        <v>83</v>
      </c>
      <c r="AV104" s="15" t="s">
        <v>146</v>
      </c>
      <c r="AW104" s="15" t="s">
        <v>35</v>
      </c>
      <c r="AX104" s="15" t="s">
        <v>81</v>
      </c>
      <c r="AY104" s="256" t="s">
        <v>138</v>
      </c>
    </row>
    <row r="105" s="2" customFormat="1" ht="16.5" customHeight="1">
      <c r="A105" s="40"/>
      <c r="B105" s="41"/>
      <c r="C105" s="206" t="s">
        <v>83</v>
      </c>
      <c r="D105" s="206" t="s">
        <v>141</v>
      </c>
      <c r="E105" s="207" t="s">
        <v>574</v>
      </c>
      <c r="F105" s="208" t="s">
        <v>575</v>
      </c>
      <c r="G105" s="209" t="s">
        <v>144</v>
      </c>
      <c r="H105" s="210">
        <v>1.27</v>
      </c>
      <c r="I105" s="211"/>
      <c r="J105" s="212">
        <f>ROUND(I105*H105,2)</f>
        <v>0</v>
      </c>
      <c r="K105" s="208" t="s">
        <v>145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0.034680000000000004</v>
      </c>
      <c r="R105" s="215">
        <f>Q105*H105</f>
        <v>0.044043600000000008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146</v>
      </c>
      <c r="AT105" s="217" t="s">
        <v>141</v>
      </c>
      <c r="AU105" s="217" t="s">
        <v>83</v>
      </c>
      <c r="AY105" s="19" t="s">
        <v>138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146</v>
      </c>
      <c r="BM105" s="217" t="s">
        <v>576</v>
      </c>
    </row>
    <row r="106" s="2" customFormat="1">
      <c r="A106" s="40"/>
      <c r="B106" s="41"/>
      <c r="C106" s="42"/>
      <c r="D106" s="219" t="s">
        <v>148</v>
      </c>
      <c r="E106" s="42"/>
      <c r="F106" s="220" t="s">
        <v>577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148</v>
      </c>
      <c r="AU106" s="19" t="s">
        <v>83</v>
      </c>
    </row>
    <row r="107" s="14" customFormat="1">
      <c r="A107" s="14"/>
      <c r="B107" s="236"/>
      <c r="C107" s="237"/>
      <c r="D107" s="226" t="s">
        <v>150</v>
      </c>
      <c r="E107" s="238" t="s">
        <v>19</v>
      </c>
      <c r="F107" s="239" t="s">
        <v>578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150</v>
      </c>
      <c r="AU107" s="245" t="s">
        <v>83</v>
      </c>
      <c r="AV107" s="14" t="s">
        <v>81</v>
      </c>
      <c r="AW107" s="14" t="s">
        <v>35</v>
      </c>
      <c r="AX107" s="14" t="s">
        <v>73</v>
      </c>
      <c r="AY107" s="245" t="s">
        <v>138</v>
      </c>
    </row>
    <row r="108" s="13" customFormat="1">
      <c r="A108" s="13"/>
      <c r="B108" s="224"/>
      <c r="C108" s="225"/>
      <c r="D108" s="226" t="s">
        <v>150</v>
      </c>
      <c r="E108" s="227" t="s">
        <v>19</v>
      </c>
      <c r="F108" s="228" t="s">
        <v>579</v>
      </c>
      <c r="G108" s="225"/>
      <c r="H108" s="229">
        <v>1.27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150</v>
      </c>
      <c r="AU108" s="235" t="s">
        <v>83</v>
      </c>
      <c r="AV108" s="13" t="s">
        <v>83</v>
      </c>
      <c r="AW108" s="13" t="s">
        <v>35</v>
      </c>
      <c r="AX108" s="13" t="s">
        <v>73</v>
      </c>
      <c r="AY108" s="235" t="s">
        <v>138</v>
      </c>
    </row>
    <row r="109" s="15" customFormat="1">
      <c r="A109" s="15"/>
      <c r="B109" s="246"/>
      <c r="C109" s="247"/>
      <c r="D109" s="226" t="s">
        <v>150</v>
      </c>
      <c r="E109" s="248" t="s">
        <v>19</v>
      </c>
      <c r="F109" s="249" t="s">
        <v>154</v>
      </c>
      <c r="G109" s="247"/>
      <c r="H109" s="250">
        <v>1.27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150</v>
      </c>
      <c r="AU109" s="256" t="s">
        <v>83</v>
      </c>
      <c r="AV109" s="15" t="s">
        <v>146</v>
      </c>
      <c r="AW109" s="15" t="s">
        <v>35</v>
      </c>
      <c r="AX109" s="15" t="s">
        <v>81</v>
      </c>
      <c r="AY109" s="256" t="s">
        <v>138</v>
      </c>
    </row>
    <row r="110" s="2" customFormat="1" ht="24.15" customHeight="1">
      <c r="A110" s="40"/>
      <c r="B110" s="41"/>
      <c r="C110" s="206" t="s">
        <v>161</v>
      </c>
      <c r="D110" s="206" t="s">
        <v>141</v>
      </c>
      <c r="E110" s="207" t="s">
        <v>580</v>
      </c>
      <c r="F110" s="208" t="s">
        <v>581</v>
      </c>
      <c r="G110" s="209" t="s">
        <v>144</v>
      </c>
      <c r="H110" s="210">
        <v>52.81</v>
      </c>
      <c r="I110" s="211"/>
      <c r="J110" s="212">
        <f>ROUND(I110*H110,2)</f>
        <v>0</v>
      </c>
      <c r="K110" s="208" t="s">
        <v>145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0.0092999999999999984</v>
      </c>
      <c r="R110" s="215">
        <f>Q110*H110</f>
        <v>0.49113299999999992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146</v>
      </c>
      <c r="AT110" s="217" t="s">
        <v>141</v>
      </c>
      <c r="AU110" s="217" t="s">
        <v>83</v>
      </c>
      <c r="AY110" s="19" t="s">
        <v>138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146</v>
      </c>
      <c r="BM110" s="217" t="s">
        <v>582</v>
      </c>
    </row>
    <row r="111" s="2" customFormat="1">
      <c r="A111" s="40"/>
      <c r="B111" s="41"/>
      <c r="C111" s="42"/>
      <c r="D111" s="219" t="s">
        <v>148</v>
      </c>
      <c r="E111" s="42"/>
      <c r="F111" s="220" t="s">
        <v>583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148</v>
      </c>
      <c r="AU111" s="19" t="s">
        <v>83</v>
      </c>
    </row>
    <row r="112" s="14" customFormat="1">
      <c r="A112" s="14"/>
      <c r="B112" s="236"/>
      <c r="C112" s="237"/>
      <c r="D112" s="226" t="s">
        <v>150</v>
      </c>
      <c r="E112" s="238" t="s">
        <v>19</v>
      </c>
      <c r="F112" s="239" t="s">
        <v>291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83</v>
      </c>
      <c r="AV112" s="14" t="s">
        <v>81</v>
      </c>
      <c r="AW112" s="14" t="s">
        <v>35</v>
      </c>
      <c r="AX112" s="14" t="s">
        <v>73</v>
      </c>
      <c r="AY112" s="245" t="s">
        <v>138</v>
      </c>
    </row>
    <row r="113" s="13" customFormat="1">
      <c r="A113" s="13"/>
      <c r="B113" s="224"/>
      <c r="C113" s="225"/>
      <c r="D113" s="226" t="s">
        <v>150</v>
      </c>
      <c r="E113" s="227" t="s">
        <v>19</v>
      </c>
      <c r="F113" s="228" t="s">
        <v>568</v>
      </c>
      <c r="G113" s="225"/>
      <c r="H113" s="229">
        <v>52.81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150</v>
      </c>
      <c r="AU113" s="235" t="s">
        <v>83</v>
      </c>
      <c r="AV113" s="13" t="s">
        <v>83</v>
      </c>
      <c r="AW113" s="13" t="s">
        <v>35</v>
      </c>
      <c r="AX113" s="13" t="s">
        <v>73</v>
      </c>
      <c r="AY113" s="235" t="s">
        <v>138</v>
      </c>
    </row>
    <row r="114" s="15" customFormat="1">
      <c r="A114" s="15"/>
      <c r="B114" s="246"/>
      <c r="C114" s="247"/>
      <c r="D114" s="226" t="s">
        <v>150</v>
      </c>
      <c r="E114" s="248" t="s">
        <v>19</v>
      </c>
      <c r="F114" s="249" t="s">
        <v>154</v>
      </c>
      <c r="G114" s="247"/>
      <c r="H114" s="250">
        <v>52.81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6" t="s">
        <v>150</v>
      </c>
      <c r="AU114" s="256" t="s">
        <v>83</v>
      </c>
      <c r="AV114" s="15" t="s">
        <v>146</v>
      </c>
      <c r="AW114" s="15" t="s">
        <v>35</v>
      </c>
      <c r="AX114" s="15" t="s">
        <v>81</v>
      </c>
      <c r="AY114" s="256" t="s">
        <v>138</v>
      </c>
    </row>
    <row r="115" s="2" customFormat="1" ht="24.15" customHeight="1">
      <c r="A115" s="40"/>
      <c r="B115" s="41"/>
      <c r="C115" s="206" t="s">
        <v>146</v>
      </c>
      <c r="D115" s="206" t="s">
        <v>141</v>
      </c>
      <c r="E115" s="207" t="s">
        <v>584</v>
      </c>
      <c r="F115" s="208" t="s">
        <v>585</v>
      </c>
      <c r="G115" s="209" t="s">
        <v>144</v>
      </c>
      <c r="H115" s="210">
        <v>1.27</v>
      </c>
      <c r="I115" s="211"/>
      <c r="J115" s="212">
        <f>ROUND(I115*H115,2)</f>
        <v>0</v>
      </c>
      <c r="K115" s="208" t="s">
        <v>145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0.05846</v>
      </c>
      <c r="R115" s="215">
        <f>Q115*H115</f>
        <v>0.0742442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146</v>
      </c>
      <c r="AT115" s="217" t="s">
        <v>141</v>
      </c>
      <c r="AU115" s="217" t="s">
        <v>83</v>
      </c>
      <c r="AY115" s="19" t="s">
        <v>138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ROUND(I115*H115,2)</f>
        <v>0</v>
      </c>
      <c r="BL115" s="19" t="s">
        <v>146</v>
      </c>
      <c r="BM115" s="217" t="s">
        <v>586</v>
      </c>
    </row>
    <row r="116" s="2" customFormat="1">
      <c r="A116" s="40"/>
      <c r="B116" s="41"/>
      <c r="C116" s="42"/>
      <c r="D116" s="219" t="s">
        <v>148</v>
      </c>
      <c r="E116" s="42"/>
      <c r="F116" s="220" t="s">
        <v>587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148</v>
      </c>
      <c r="AU116" s="19" t="s">
        <v>83</v>
      </c>
    </row>
    <row r="117" s="14" customFormat="1">
      <c r="A117" s="14"/>
      <c r="B117" s="236"/>
      <c r="C117" s="237"/>
      <c r="D117" s="226" t="s">
        <v>150</v>
      </c>
      <c r="E117" s="238" t="s">
        <v>19</v>
      </c>
      <c r="F117" s="239" t="s">
        <v>578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150</v>
      </c>
      <c r="AU117" s="245" t="s">
        <v>83</v>
      </c>
      <c r="AV117" s="14" t="s">
        <v>81</v>
      </c>
      <c r="AW117" s="14" t="s">
        <v>35</v>
      </c>
      <c r="AX117" s="14" t="s">
        <v>73</v>
      </c>
      <c r="AY117" s="245" t="s">
        <v>138</v>
      </c>
    </row>
    <row r="118" s="13" customFormat="1">
      <c r="A118" s="13"/>
      <c r="B118" s="224"/>
      <c r="C118" s="225"/>
      <c r="D118" s="226" t="s">
        <v>150</v>
      </c>
      <c r="E118" s="227" t="s">
        <v>19</v>
      </c>
      <c r="F118" s="228" t="s">
        <v>579</v>
      </c>
      <c r="G118" s="225"/>
      <c r="H118" s="229">
        <v>1.27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150</v>
      </c>
      <c r="AU118" s="235" t="s">
        <v>83</v>
      </c>
      <c r="AV118" s="13" t="s">
        <v>83</v>
      </c>
      <c r="AW118" s="13" t="s">
        <v>35</v>
      </c>
      <c r="AX118" s="13" t="s">
        <v>73</v>
      </c>
      <c r="AY118" s="235" t="s">
        <v>138</v>
      </c>
    </row>
    <row r="119" s="15" customFormat="1">
      <c r="A119" s="15"/>
      <c r="B119" s="246"/>
      <c r="C119" s="247"/>
      <c r="D119" s="226" t="s">
        <v>150</v>
      </c>
      <c r="E119" s="248" t="s">
        <v>19</v>
      </c>
      <c r="F119" s="249" t="s">
        <v>154</v>
      </c>
      <c r="G119" s="247"/>
      <c r="H119" s="250">
        <v>1.27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150</v>
      </c>
      <c r="AU119" s="256" t="s">
        <v>83</v>
      </c>
      <c r="AV119" s="15" t="s">
        <v>146</v>
      </c>
      <c r="AW119" s="15" t="s">
        <v>35</v>
      </c>
      <c r="AX119" s="15" t="s">
        <v>81</v>
      </c>
      <c r="AY119" s="256" t="s">
        <v>138</v>
      </c>
    </row>
    <row r="120" s="2" customFormat="1" ht="24.15" customHeight="1">
      <c r="A120" s="40"/>
      <c r="B120" s="41"/>
      <c r="C120" s="206" t="s">
        <v>176</v>
      </c>
      <c r="D120" s="206" t="s">
        <v>141</v>
      </c>
      <c r="E120" s="207" t="s">
        <v>588</v>
      </c>
      <c r="F120" s="208" t="s">
        <v>589</v>
      </c>
      <c r="G120" s="209" t="s">
        <v>244</v>
      </c>
      <c r="H120" s="210">
        <v>1</v>
      </c>
      <c r="I120" s="211"/>
      <c r="J120" s="212">
        <f>ROUND(I120*H120,2)</f>
        <v>0</v>
      </c>
      <c r="K120" s="208" t="s">
        <v>145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0.017770000000000002</v>
      </c>
      <c r="R120" s="215">
        <f>Q120*H120</f>
        <v>0.017770000000000002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146</v>
      </c>
      <c r="AT120" s="217" t="s">
        <v>141</v>
      </c>
      <c r="AU120" s="217" t="s">
        <v>83</v>
      </c>
      <c r="AY120" s="19" t="s">
        <v>138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146</v>
      </c>
      <c r="BM120" s="217" t="s">
        <v>590</v>
      </c>
    </row>
    <row r="121" s="2" customFormat="1">
      <c r="A121" s="40"/>
      <c r="B121" s="41"/>
      <c r="C121" s="42"/>
      <c r="D121" s="219" t="s">
        <v>148</v>
      </c>
      <c r="E121" s="42"/>
      <c r="F121" s="220" t="s">
        <v>591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148</v>
      </c>
      <c r="AU121" s="19" t="s">
        <v>83</v>
      </c>
    </row>
    <row r="122" s="2" customFormat="1" ht="16.5" customHeight="1">
      <c r="A122" s="40"/>
      <c r="B122" s="41"/>
      <c r="C122" s="260" t="s">
        <v>182</v>
      </c>
      <c r="D122" s="260" t="s">
        <v>345</v>
      </c>
      <c r="E122" s="261" t="s">
        <v>592</v>
      </c>
      <c r="F122" s="262" t="s">
        <v>593</v>
      </c>
      <c r="G122" s="263" t="s">
        <v>244</v>
      </c>
      <c r="H122" s="264">
        <v>1</v>
      </c>
      <c r="I122" s="265"/>
      <c r="J122" s="266">
        <f>ROUND(I122*H122,2)</f>
        <v>0</v>
      </c>
      <c r="K122" s="262" t="s">
        <v>145</v>
      </c>
      <c r="L122" s="267"/>
      <c r="M122" s="268" t="s">
        <v>19</v>
      </c>
      <c r="N122" s="269" t="s">
        <v>44</v>
      </c>
      <c r="O122" s="86"/>
      <c r="P122" s="215">
        <f>O122*H122</f>
        <v>0</v>
      </c>
      <c r="Q122" s="215">
        <v>0.01553</v>
      </c>
      <c r="R122" s="215">
        <f>Q122*H122</f>
        <v>0.01553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192</v>
      </c>
      <c r="AT122" s="217" t="s">
        <v>345</v>
      </c>
      <c r="AU122" s="217" t="s">
        <v>83</v>
      </c>
      <c r="AY122" s="19" t="s">
        <v>138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146</v>
      </c>
      <c r="BM122" s="217" t="s">
        <v>594</v>
      </c>
    </row>
    <row r="123" s="12" customFormat="1" ht="22.8" customHeight="1">
      <c r="A123" s="12"/>
      <c r="B123" s="190"/>
      <c r="C123" s="191"/>
      <c r="D123" s="192" t="s">
        <v>72</v>
      </c>
      <c r="E123" s="204" t="s">
        <v>139</v>
      </c>
      <c r="F123" s="204" t="s">
        <v>140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SUM(P124:P133)</f>
        <v>0</v>
      </c>
      <c r="Q123" s="198"/>
      <c r="R123" s="199">
        <f>SUM(R124:R133)</f>
        <v>0.0122448</v>
      </c>
      <c r="S123" s="198"/>
      <c r="T123" s="200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81</v>
      </c>
      <c r="AT123" s="202" t="s">
        <v>72</v>
      </c>
      <c r="AU123" s="202" t="s">
        <v>81</v>
      </c>
      <c r="AY123" s="201" t="s">
        <v>138</v>
      </c>
      <c r="BK123" s="203">
        <f>SUM(BK124:BK133)</f>
        <v>0</v>
      </c>
    </row>
    <row r="124" s="2" customFormat="1" ht="24.15" customHeight="1">
      <c r="A124" s="40"/>
      <c r="B124" s="41"/>
      <c r="C124" s="206" t="s">
        <v>187</v>
      </c>
      <c r="D124" s="206" t="s">
        <v>141</v>
      </c>
      <c r="E124" s="207" t="s">
        <v>331</v>
      </c>
      <c r="F124" s="208" t="s">
        <v>332</v>
      </c>
      <c r="G124" s="209" t="s">
        <v>144</v>
      </c>
      <c r="H124" s="210">
        <v>25</v>
      </c>
      <c r="I124" s="211"/>
      <c r="J124" s="212">
        <f>ROUND(I124*H124,2)</f>
        <v>0</v>
      </c>
      <c r="K124" s="208" t="s">
        <v>145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146</v>
      </c>
      <c r="AT124" s="217" t="s">
        <v>141</v>
      </c>
      <c r="AU124" s="217" t="s">
        <v>83</v>
      </c>
      <c r="AY124" s="19" t="s">
        <v>138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146</v>
      </c>
      <c r="BM124" s="217" t="s">
        <v>595</v>
      </c>
    </row>
    <row r="125" s="2" customFormat="1">
      <c r="A125" s="40"/>
      <c r="B125" s="41"/>
      <c r="C125" s="42"/>
      <c r="D125" s="219" t="s">
        <v>148</v>
      </c>
      <c r="E125" s="42"/>
      <c r="F125" s="220" t="s">
        <v>334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148</v>
      </c>
      <c r="AU125" s="19" t="s">
        <v>83</v>
      </c>
    </row>
    <row r="126" s="2" customFormat="1" ht="24.15" customHeight="1">
      <c r="A126" s="40"/>
      <c r="B126" s="41"/>
      <c r="C126" s="206" t="s">
        <v>192</v>
      </c>
      <c r="D126" s="206" t="s">
        <v>141</v>
      </c>
      <c r="E126" s="207" t="s">
        <v>335</v>
      </c>
      <c r="F126" s="208" t="s">
        <v>336</v>
      </c>
      <c r="G126" s="209" t="s">
        <v>144</v>
      </c>
      <c r="H126" s="210">
        <v>28.37</v>
      </c>
      <c r="I126" s="211"/>
      <c r="J126" s="212">
        <f>ROUND(I126*H126,2)</f>
        <v>0</v>
      </c>
      <c r="K126" s="208" t="s">
        <v>145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4E-05</v>
      </c>
      <c r="R126" s="215">
        <f>Q126*H126</f>
        <v>0.0011348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146</v>
      </c>
      <c r="AT126" s="217" t="s">
        <v>141</v>
      </c>
      <c r="AU126" s="217" t="s">
        <v>83</v>
      </c>
      <c r="AY126" s="19" t="s">
        <v>138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146</v>
      </c>
      <c r="BM126" s="217" t="s">
        <v>596</v>
      </c>
    </row>
    <row r="127" s="2" customFormat="1">
      <c r="A127" s="40"/>
      <c r="B127" s="41"/>
      <c r="C127" s="42"/>
      <c r="D127" s="219" t="s">
        <v>148</v>
      </c>
      <c r="E127" s="42"/>
      <c r="F127" s="220" t="s">
        <v>338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148</v>
      </c>
      <c r="AU127" s="19" t="s">
        <v>83</v>
      </c>
    </row>
    <row r="128" s="14" customFormat="1">
      <c r="A128" s="14"/>
      <c r="B128" s="236"/>
      <c r="C128" s="237"/>
      <c r="D128" s="226" t="s">
        <v>150</v>
      </c>
      <c r="E128" s="238" t="s">
        <v>19</v>
      </c>
      <c r="F128" s="239" t="s">
        <v>597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150</v>
      </c>
      <c r="AU128" s="245" t="s">
        <v>83</v>
      </c>
      <c r="AV128" s="14" t="s">
        <v>81</v>
      </c>
      <c r="AW128" s="14" t="s">
        <v>35</v>
      </c>
      <c r="AX128" s="14" t="s">
        <v>73</v>
      </c>
      <c r="AY128" s="245" t="s">
        <v>138</v>
      </c>
    </row>
    <row r="129" s="13" customFormat="1">
      <c r="A129" s="13"/>
      <c r="B129" s="224"/>
      <c r="C129" s="225"/>
      <c r="D129" s="226" t="s">
        <v>150</v>
      </c>
      <c r="E129" s="227" t="s">
        <v>19</v>
      </c>
      <c r="F129" s="228" t="s">
        <v>527</v>
      </c>
      <c r="G129" s="225"/>
      <c r="H129" s="229">
        <v>28.37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150</v>
      </c>
      <c r="AU129" s="235" t="s">
        <v>83</v>
      </c>
      <c r="AV129" s="13" t="s">
        <v>83</v>
      </c>
      <c r="AW129" s="13" t="s">
        <v>35</v>
      </c>
      <c r="AX129" s="13" t="s">
        <v>73</v>
      </c>
      <c r="AY129" s="235" t="s">
        <v>138</v>
      </c>
    </row>
    <row r="130" s="15" customFormat="1">
      <c r="A130" s="15"/>
      <c r="B130" s="246"/>
      <c r="C130" s="247"/>
      <c r="D130" s="226" t="s">
        <v>150</v>
      </c>
      <c r="E130" s="248" t="s">
        <v>19</v>
      </c>
      <c r="F130" s="249" t="s">
        <v>154</v>
      </c>
      <c r="G130" s="247"/>
      <c r="H130" s="250">
        <v>28.37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150</v>
      </c>
      <c r="AU130" s="256" t="s">
        <v>83</v>
      </c>
      <c r="AV130" s="15" t="s">
        <v>146</v>
      </c>
      <c r="AW130" s="15" t="s">
        <v>35</v>
      </c>
      <c r="AX130" s="15" t="s">
        <v>81</v>
      </c>
      <c r="AY130" s="256" t="s">
        <v>138</v>
      </c>
    </row>
    <row r="131" s="2" customFormat="1" ht="16.5" customHeight="1">
      <c r="A131" s="40"/>
      <c r="B131" s="41"/>
      <c r="C131" s="206" t="s">
        <v>139</v>
      </c>
      <c r="D131" s="206" t="s">
        <v>141</v>
      </c>
      <c r="E131" s="207" t="s">
        <v>341</v>
      </c>
      <c r="F131" s="208" t="s">
        <v>342</v>
      </c>
      <c r="G131" s="209" t="s">
        <v>244</v>
      </c>
      <c r="H131" s="210">
        <v>1</v>
      </c>
      <c r="I131" s="211"/>
      <c r="J131" s="212">
        <f>ROUND(I131*H131,2)</f>
        <v>0</v>
      </c>
      <c r="K131" s="208" t="s">
        <v>145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0.00011</v>
      </c>
      <c r="R131" s="215">
        <f>Q131*H131</f>
        <v>0.00011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146</v>
      </c>
      <c r="AT131" s="217" t="s">
        <v>141</v>
      </c>
      <c r="AU131" s="217" t="s">
        <v>83</v>
      </c>
      <c r="AY131" s="19" t="s">
        <v>138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146</v>
      </c>
      <c r="BM131" s="217" t="s">
        <v>598</v>
      </c>
    </row>
    <row r="132" s="2" customFormat="1">
      <c r="A132" s="40"/>
      <c r="B132" s="41"/>
      <c r="C132" s="42"/>
      <c r="D132" s="219" t="s">
        <v>148</v>
      </c>
      <c r="E132" s="42"/>
      <c r="F132" s="220" t="s">
        <v>344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148</v>
      </c>
      <c r="AU132" s="19" t="s">
        <v>83</v>
      </c>
    </row>
    <row r="133" s="2" customFormat="1" ht="16.5" customHeight="1">
      <c r="A133" s="40"/>
      <c r="B133" s="41"/>
      <c r="C133" s="260" t="s">
        <v>203</v>
      </c>
      <c r="D133" s="260" t="s">
        <v>345</v>
      </c>
      <c r="E133" s="261" t="s">
        <v>346</v>
      </c>
      <c r="F133" s="262" t="s">
        <v>347</v>
      </c>
      <c r="G133" s="263" t="s">
        <v>244</v>
      </c>
      <c r="H133" s="264">
        <v>1</v>
      </c>
      <c r="I133" s="265"/>
      <c r="J133" s="266">
        <f>ROUND(I133*H133,2)</f>
        <v>0</v>
      </c>
      <c r="K133" s="262" t="s">
        <v>145</v>
      </c>
      <c r="L133" s="267"/>
      <c r="M133" s="268" t="s">
        <v>19</v>
      </c>
      <c r="N133" s="269" t="s">
        <v>44</v>
      </c>
      <c r="O133" s="86"/>
      <c r="P133" s="215">
        <f>O133*H133</f>
        <v>0</v>
      </c>
      <c r="Q133" s="215">
        <v>0.011</v>
      </c>
      <c r="R133" s="215">
        <f>Q133*H133</f>
        <v>0.011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192</v>
      </c>
      <c r="AT133" s="217" t="s">
        <v>345</v>
      </c>
      <c r="AU133" s="217" t="s">
        <v>83</v>
      </c>
      <c r="AY133" s="19" t="s">
        <v>138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ROUND(I133*H133,2)</f>
        <v>0</v>
      </c>
      <c r="BL133" s="19" t="s">
        <v>146</v>
      </c>
      <c r="BM133" s="217" t="s">
        <v>599</v>
      </c>
    </row>
    <row r="134" s="12" customFormat="1" ht="22.8" customHeight="1">
      <c r="A134" s="12"/>
      <c r="B134" s="190"/>
      <c r="C134" s="191"/>
      <c r="D134" s="192" t="s">
        <v>72</v>
      </c>
      <c r="E134" s="204" t="s">
        <v>349</v>
      </c>
      <c r="F134" s="204" t="s">
        <v>350</v>
      </c>
      <c r="G134" s="191"/>
      <c r="H134" s="191"/>
      <c r="I134" s="194"/>
      <c r="J134" s="205">
        <f>BK134</f>
        <v>0</v>
      </c>
      <c r="K134" s="191"/>
      <c r="L134" s="196"/>
      <c r="M134" s="197"/>
      <c r="N134" s="198"/>
      <c r="O134" s="198"/>
      <c r="P134" s="199">
        <f>SUM(P135:P136)</f>
        <v>0</v>
      </c>
      <c r="Q134" s="198"/>
      <c r="R134" s="199">
        <f>SUM(R135:R136)</f>
        <v>0</v>
      </c>
      <c r="S134" s="198"/>
      <c r="T134" s="20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81</v>
      </c>
      <c r="AT134" s="202" t="s">
        <v>72</v>
      </c>
      <c r="AU134" s="202" t="s">
        <v>81</v>
      </c>
      <c r="AY134" s="201" t="s">
        <v>138</v>
      </c>
      <c r="BK134" s="203">
        <f>SUM(BK135:BK136)</f>
        <v>0</v>
      </c>
    </row>
    <row r="135" s="2" customFormat="1" ht="37.8" customHeight="1">
      <c r="A135" s="40"/>
      <c r="B135" s="41"/>
      <c r="C135" s="206" t="s">
        <v>212</v>
      </c>
      <c r="D135" s="206" t="s">
        <v>141</v>
      </c>
      <c r="E135" s="207" t="s">
        <v>351</v>
      </c>
      <c r="F135" s="208" t="s">
        <v>352</v>
      </c>
      <c r="G135" s="209" t="s">
        <v>179</v>
      </c>
      <c r="H135" s="210">
        <v>0.93</v>
      </c>
      <c r="I135" s="211"/>
      <c r="J135" s="212">
        <f>ROUND(I135*H135,2)</f>
        <v>0</v>
      </c>
      <c r="K135" s="208" t="s">
        <v>145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146</v>
      </c>
      <c r="AT135" s="217" t="s">
        <v>141</v>
      </c>
      <c r="AU135" s="217" t="s">
        <v>83</v>
      </c>
      <c r="AY135" s="19" t="s">
        <v>138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146</v>
      </c>
      <c r="BM135" s="217" t="s">
        <v>600</v>
      </c>
    </row>
    <row r="136" s="2" customFormat="1">
      <c r="A136" s="40"/>
      <c r="B136" s="41"/>
      <c r="C136" s="42"/>
      <c r="D136" s="219" t="s">
        <v>148</v>
      </c>
      <c r="E136" s="42"/>
      <c r="F136" s="220" t="s">
        <v>354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148</v>
      </c>
      <c r="AU136" s="19" t="s">
        <v>83</v>
      </c>
    </row>
    <row r="137" s="12" customFormat="1" ht="25.92" customHeight="1">
      <c r="A137" s="12"/>
      <c r="B137" s="190"/>
      <c r="C137" s="191"/>
      <c r="D137" s="192" t="s">
        <v>72</v>
      </c>
      <c r="E137" s="193" t="s">
        <v>208</v>
      </c>
      <c r="F137" s="193" t="s">
        <v>209</v>
      </c>
      <c r="G137" s="191"/>
      <c r="H137" s="191"/>
      <c r="I137" s="194"/>
      <c r="J137" s="195">
        <f>BK137</f>
        <v>0</v>
      </c>
      <c r="K137" s="191"/>
      <c r="L137" s="196"/>
      <c r="M137" s="197"/>
      <c r="N137" s="198"/>
      <c r="O137" s="198"/>
      <c r="P137" s="199">
        <f>P138+P145+P149+P152+P159+P161+P163+P171+P178+P201+P227+P237</f>
        <v>0</v>
      </c>
      <c r="Q137" s="198"/>
      <c r="R137" s="199">
        <f>R138+R145+R149+R152+R159+R161+R163+R171+R178+R201+R227+R237</f>
        <v>1.94264084</v>
      </c>
      <c r="S137" s="198"/>
      <c r="T137" s="200">
        <f>T138+T145+T149+T152+T159+T161+T163+T171+T178+T201+T227+T237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83</v>
      </c>
      <c r="AT137" s="202" t="s">
        <v>72</v>
      </c>
      <c r="AU137" s="202" t="s">
        <v>73</v>
      </c>
      <c r="AY137" s="201" t="s">
        <v>138</v>
      </c>
      <c r="BK137" s="203">
        <f>BK138+BK145+BK149+BK152+BK159+BK161+BK163+BK171+BK178+BK201+BK227+BK237</f>
        <v>0</v>
      </c>
    </row>
    <row r="138" s="12" customFormat="1" ht="22.8" customHeight="1">
      <c r="A138" s="12"/>
      <c r="B138" s="190"/>
      <c r="C138" s="191"/>
      <c r="D138" s="192" t="s">
        <v>72</v>
      </c>
      <c r="E138" s="204" t="s">
        <v>355</v>
      </c>
      <c r="F138" s="204" t="s">
        <v>356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SUM(P139:P144)</f>
        <v>0</v>
      </c>
      <c r="Q138" s="198"/>
      <c r="R138" s="199">
        <f>SUM(R139:R144)</f>
        <v>0.003426</v>
      </c>
      <c r="S138" s="198"/>
      <c r="T138" s="200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83</v>
      </c>
      <c r="AT138" s="202" t="s">
        <v>72</v>
      </c>
      <c r="AU138" s="202" t="s">
        <v>81</v>
      </c>
      <c r="AY138" s="201" t="s">
        <v>138</v>
      </c>
      <c r="BK138" s="203">
        <f>SUM(BK139:BK144)</f>
        <v>0</v>
      </c>
    </row>
    <row r="139" s="2" customFormat="1" ht="16.5" customHeight="1">
      <c r="A139" s="40"/>
      <c r="B139" s="41"/>
      <c r="C139" s="206" t="s">
        <v>8</v>
      </c>
      <c r="D139" s="206" t="s">
        <v>141</v>
      </c>
      <c r="E139" s="207" t="s">
        <v>357</v>
      </c>
      <c r="F139" s="208" t="s">
        <v>358</v>
      </c>
      <c r="G139" s="209" t="s">
        <v>144</v>
      </c>
      <c r="H139" s="210">
        <v>28.37</v>
      </c>
      <c r="I139" s="211"/>
      <c r="J139" s="212">
        <f>ROUND(I139*H139,2)</f>
        <v>0</v>
      </c>
      <c r="K139" s="208" t="s">
        <v>145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216</v>
      </c>
      <c r="AT139" s="217" t="s">
        <v>141</v>
      </c>
      <c r="AU139" s="217" t="s">
        <v>83</v>
      </c>
      <c r="AY139" s="19" t="s">
        <v>138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216</v>
      </c>
      <c r="BM139" s="217" t="s">
        <v>601</v>
      </c>
    </row>
    <row r="140" s="2" customFormat="1">
      <c r="A140" s="40"/>
      <c r="B140" s="41"/>
      <c r="C140" s="42"/>
      <c r="D140" s="219" t="s">
        <v>148</v>
      </c>
      <c r="E140" s="42"/>
      <c r="F140" s="220" t="s">
        <v>360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148</v>
      </c>
      <c r="AU140" s="19" t="s">
        <v>83</v>
      </c>
    </row>
    <row r="141" s="2" customFormat="1" ht="16.5" customHeight="1">
      <c r="A141" s="40"/>
      <c r="B141" s="41"/>
      <c r="C141" s="260" t="s">
        <v>225</v>
      </c>
      <c r="D141" s="260" t="s">
        <v>345</v>
      </c>
      <c r="E141" s="261" t="s">
        <v>361</v>
      </c>
      <c r="F141" s="262" t="s">
        <v>362</v>
      </c>
      <c r="G141" s="263" t="s">
        <v>363</v>
      </c>
      <c r="H141" s="264">
        <v>3.426</v>
      </c>
      <c r="I141" s="265"/>
      <c r="J141" s="266">
        <f>ROUND(I141*H141,2)</f>
        <v>0</v>
      </c>
      <c r="K141" s="262" t="s">
        <v>145</v>
      </c>
      <c r="L141" s="267"/>
      <c r="M141" s="268" t="s">
        <v>19</v>
      </c>
      <c r="N141" s="269" t="s">
        <v>44</v>
      </c>
      <c r="O141" s="86"/>
      <c r="P141" s="215">
        <f>O141*H141</f>
        <v>0</v>
      </c>
      <c r="Q141" s="215">
        <v>0.001</v>
      </c>
      <c r="R141" s="215">
        <f>Q141*H141</f>
        <v>0.003426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364</v>
      </c>
      <c r="AT141" s="217" t="s">
        <v>345</v>
      </c>
      <c r="AU141" s="217" t="s">
        <v>83</v>
      </c>
      <c r="AY141" s="19" t="s">
        <v>138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216</v>
      </c>
      <c r="BM141" s="217" t="s">
        <v>602</v>
      </c>
    </row>
    <row r="142" s="13" customFormat="1">
      <c r="A142" s="13"/>
      <c r="B142" s="224"/>
      <c r="C142" s="225"/>
      <c r="D142" s="226" t="s">
        <v>150</v>
      </c>
      <c r="E142" s="225"/>
      <c r="F142" s="228" t="s">
        <v>603</v>
      </c>
      <c r="G142" s="225"/>
      <c r="H142" s="229">
        <v>3.426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150</v>
      </c>
      <c r="AU142" s="235" t="s">
        <v>83</v>
      </c>
      <c r="AV142" s="13" t="s">
        <v>83</v>
      </c>
      <c r="AW142" s="13" t="s">
        <v>4</v>
      </c>
      <c r="AX142" s="13" t="s">
        <v>81</v>
      </c>
      <c r="AY142" s="235" t="s">
        <v>138</v>
      </c>
    </row>
    <row r="143" s="2" customFormat="1" ht="33" customHeight="1">
      <c r="A143" s="40"/>
      <c r="B143" s="41"/>
      <c r="C143" s="206" t="s">
        <v>231</v>
      </c>
      <c r="D143" s="206" t="s">
        <v>141</v>
      </c>
      <c r="E143" s="207" t="s">
        <v>367</v>
      </c>
      <c r="F143" s="208" t="s">
        <v>368</v>
      </c>
      <c r="G143" s="209" t="s">
        <v>179</v>
      </c>
      <c r="H143" s="210">
        <v>0.003</v>
      </c>
      <c r="I143" s="211"/>
      <c r="J143" s="212">
        <f>ROUND(I143*H143,2)</f>
        <v>0</v>
      </c>
      <c r="K143" s="208" t="s">
        <v>145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216</v>
      </c>
      <c r="AT143" s="217" t="s">
        <v>141</v>
      </c>
      <c r="AU143" s="217" t="s">
        <v>83</v>
      </c>
      <c r="AY143" s="19" t="s">
        <v>138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216</v>
      </c>
      <c r="BM143" s="217" t="s">
        <v>604</v>
      </c>
    </row>
    <row r="144" s="2" customFormat="1">
      <c r="A144" s="40"/>
      <c r="B144" s="41"/>
      <c r="C144" s="42"/>
      <c r="D144" s="219" t="s">
        <v>148</v>
      </c>
      <c r="E144" s="42"/>
      <c r="F144" s="220" t="s">
        <v>370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148</v>
      </c>
      <c r="AU144" s="19" t="s">
        <v>83</v>
      </c>
    </row>
    <row r="145" s="12" customFormat="1" ht="22.8" customHeight="1">
      <c r="A145" s="12"/>
      <c r="B145" s="190"/>
      <c r="C145" s="191"/>
      <c r="D145" s="192" t="s">
        <v>72</v>
      </c>
      <c r="E145" s="204" t="s">
        <v>210</v>
      </c>
      <c r="F145" s="204" t="s">
        <v>211</v>
      </c>
      <c r="G145" s="191"/>
      <c r="H145" s="191"/>
      <c r="I145" s="194"/>
      <c r="J145" s="205">
        <f>BK145</f>
        <v>0</v>
      </c>
      <c r="K145" s="191"/>
      <c r="L145" s="196"/>
      <c r="M145" s="197"/>
      <c r="N145" s="198"/>
      <c r="O145" s="198"/>
      <c r="P145" s="199">
        <f>SUM(P146:P148)</f>
        <v>0</v>
      </c>
      <c r="Q145" s="198"/>
      <c r="R145" s="199">
        <f>SUM(R146:R148)</f>
        <v>0</v>
      </c>
      <c r="S145" s="198"/>
      <c r="T145" s="200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1" t="s">
        <v>83</v>
      </c>
      <c r="AT145" s="202" t="s">
        <v>72</v>
      </c>
      <c r="AU145" s="202" t="s">
        <v>81</v>
      </c>
      <c r="AY145" s="201" t="s">
        <v>138</v>
      </c>
      <c r="BK145" s="203">
        <f>SUM(BK146:BK148)</f>
        <v>0</v>
      </c>
    </row>
    <row r="146" s="2" customFormat="1" ht="16.5" customHeight="1">
      <c r="A146" s="40"/>
      <c r="B146" s="41"/>
      <c r="C146" s="206" t="s">
        <v>237</v>
      </c>
      <c r="D146" s="206" t="s">
        <v>141</v>
      </c>
      <c r="E146" s="207" t="s">
        <v>213</v>
      </c>
      <c r="F146" s="208" t="s">
        <v>605</v>
      </c>
      <c r="G146" s="209" t="s">
        <v>215</v>
      </c>
      <c r="H146" s="210">
        <v>1</v>
      </c>
      <c r="I146" s="211"/>
      <c r="J146" s="212">
        <f>ROUND(I146*H146,2)</f>
        <v>0</v>
      </c>
      <c r="K146" s="208" t="s">
        <v>19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216</v>
      </c>
      <c r="AT146" s="217" t="s">
        <v>141</v>
      </c>
      <c r="AU146" s="217" t="s">
        <v>83</v>
      </c>
      <c r="AY146" s="19" t="s">
        <v>138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81</v>
      </c>
      <c r="BK146" s="218">
        <f>ROUND(I146*H146,2)</f>
        <v>0</v>
      </c>
      <c r="BL146" s="19" t="s">
        <v>216</v>
      </c>
      <c r="BM146" s="217" t="s">
        <v>606</v>
      </c>
    </row>
    <row r="147" s="2" customFormat="1" ht="16.5" customHeight="1">
      <c r="A147" s="40"/>
      <c r="B147" s="41"/>
      <c r="C147" s="206" t="s">
        <v>216</v>
      </c>
      <c r="D147" s="206" t="s">
        <v>141</v>
      </c>
      <c r="E147" s="207" t="s">
        <v>607</v>
      </c>
      <c r="F147" s="208" t="s">
        <v>608</v>
      </c>
      <c r="G147" s="209" t="s">
        <v>215</v>
      </c>
      <c r="H147" s="210">
        <v>1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216</v>
      </c>
      <c r="AT147" s="217" t="s">
        <v>141</v>
      </c>
      <c r="AU147" s="217" t="s">
        <v>83</v>
      </c>
      <c r="AY147" s="19" t="s">
        <v>138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216</v>
      </c>
      <c r="BM147" s="217" t="s">
        <v>609</v>
      </c>
    </row>
    <row r="148" s="2" customFormat="1" ht="16.5" customHeight="1">
      <c r="A148" s="40"/>
      <c r="B148" s="41"/>
      <c r="C148" s="206" t="s">
        <v>247</v>
      </c>
      <c r="D148" s="206" t="s">
        <v>141</v>
      </c>
      <c r="E148" s="207" t="s">
        <v>610</v>
      </c>
      <c r="F148" s="208" t="s">
        <v>611</v>
      </c>
      <c r="G148" s="209" t="s">
        <v>215</v>
      </c>
      <c r="H148" s="210">
        <v>1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216</v>
      </c>
      <c r="AT148" s="217" t="s">
        <v>141</v>
      </c>
      <c r="AU148" s="217" t="s">
        <v>83</v>
      </c>
      <c r="AY148" s="19" t="s">
        <v>138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216</v>
      </c>
      <c r="BM148" s="217" t="s">
        <v>612</v>
      </c>
    </row>
    <row r="149" s="12" customFormat="1" ht="22.8" customHeight="1">
      <c r="A149" s="12"/>
      <c r="B149" s="190"/>
      <c r="C149" s="191"/>
      <c r="D149" s="192" t="s">
        <v>72</v>
      </c>
      <c r="E149" s="204" t="s">
        <v>218</v>
      </c>
      <c r="F149" s="204" t="s">
        <v>219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SUM(P150:P151)</f>
        <v>0</v>
      </c>
      <c r="Q149" s="198"/>
      <c r="R149" s="199">
        <f>SUM(R150:R151)</f>
        <v>0</v>
      </c>
      <c r="S149" s="198"/>
      <c r="T149" s="200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83</v>
      </c>
      <c r="AT149" s="202" t="s">
        <v>72</v>
      </c>
      <c r="AU149" s="202" t="s">
        <v>81</v>
      </c>
      <c r="AY149" s="201" t="s">
        <v>138</v>
      </c>
      <c r="BK149" s="203">
        <f>SUM(BK150:BK151)</f>
        <v>0</v>
      </c>
    </row>
    <row r="150" s="2" customFormat="1" ht="16.5" customHeight="1">
      <c r="A150" s="40"/>
      <c r="B150" s="41"/>
      <c r="C150" s="206" t="s">
        <v>254</v>
      </c>
      <c r="D150" s="206" t="s">
        <v>141</v>
      </c>
      <c r="E150" s="207" t="s">
        <v>220</v>
      </c>
      <c r="F150" s="208" t="s">
        <v>613</v>
      </c>
      <c r="G150" s="209" t="s">
        <v>215</v>
      </c>
      <c r="H150" s="210">
        <v>1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44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216</v>
      </c>
      <c r="AT150" s="217" t="s">
        <v>141</v>
      </c>
      <c r="AU150" s="217" t="s">
        <v>83</v>
      </c>
      <c r="AY150" s="19" t="s">
        <v>138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ROUND(I150*H150,2)</f>
        <v>0</v>
      </c>
      <c r="BL150" s="19" t="s">
        <v>216</v>
      </c>
      <c r="BM150" s="217" t="s">
        <v>614</v>
      </c>
    </row>
    <row r="151" s="2" customFormat="1" ht="16.5" customHeight="1">
      <c r="A151" s="40"/>
      <c r="B151" s="41"/>
      <c r="C151" s="206" t="s">
        <v>261</v>
      </c>
      <c r="D151" s="206" t="s">
        <v>141</v>
      </c>
      <c r="E151" s="207" t="s">
        <v>615</v>
      </c>
      <c r="F151" s="208" t="s">
        <v>616</v>
      </c>
      <c r="G151" s="209" t="s">
        <v>215</v>
      </c>
      <c r="H151" s="210">
        <v>1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216</v>
      </c>
      <c r="AT151" s="217" t="s">
        <v>141</v>
      </c>
      <c r="AU151" s="217" t="s">
        <v>83</v>
      </c>
      <c r="AY151" s="19" t="s">
        <v>138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216</v>
      </c>
      <c r="BM151" s="217" t="s">
        <v>617</v>
      </c>
    </row>
    <row r="152" s="12" customFormat="1" ht="22.8" customHeight="1">
      <c r="A152" s="12"/>
      <c r="B152" s="190"/>
      <c r="C152" s="191"/>
      <c r="D152" s="192" t="s">
        <v>72</v>
      </c>
      <c r="E152" s="204" t="s">
        <v>375</v>
      </c>
      <c r="F152" s="204" t="s">
        <v>376</v>
      </c>
      <c r="G152" s="191"/>
      <c r="H152" s="191"/>
      <c r="I152" s="194"/>
      <c r="J152" s="205">
        <f>BK152</f>
        <v>0</v>
      </c>
      <c r="K152" s="191"/>
      <c r="L152" s="196"/>
      <c r="M152" s="197"/>
      <c r="N152" s="198"/>
      <c r="O152" s="198"/>
      <c r="P152" s="199">
        <f>SUM(P153:P158)</f>
        <v>0</v>
      </c>
      <c r="Q152" s="198"/>
      <c r="R152" s="199">
        <f>SUM(R153:R158)</f>
        <v>0.00196</v>
      </c>
      <c r="S152" s="198"/>
      <c r="T152" s="200">
        <f>SUM(T153:T158)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1" t="s">
        <v>83</v>
      </c>
      <c r="AT152" s="202" t="s">
        <v>72</v>
      </c>
      <c r="AU152" s="202" t="s">
        <v>81</v>
      </c>
      <c r="AY152" s="201" t="s">
        <v>138</v>
      </c>
      <c r="BK152" s="203">
        <f>SUM(BK153:BK158)</f>
        <v>0</v>
      </c>
    </row>
    <row r="153" s="2" customFormat="1" ht="16.5" customHeight="1">
      <c r="A153" s="40"/>
      <c r="B153" s="41"/>
      <c r="C153" s="206" t="s">
        <v>268</v>
      </c>
      <c r="D153" s="206" t="s">
        <v>141</v>
      </c>
      <c r="E153" s="207" t="s">
        <v>377</v>
      </c>
      <c r="F153" s="208" t="s">
        <v>378</v>
      </c>
      <c r="G153" s="209" t="s">
        <v>244</v>
      </c>
      <c r="H153" s="210">
        <v>1</v>
      </c>
      <c r="I153" s="211"/>
      <c r="J153" s="212">
        <f>ROUND(I153*H153,2)</f>
        <v>0</v>
      </c>
      <c r="K153" s="208" t="s">
        <v>19</v>
      </c>
      <c r="L153" s="46"/>
      <c r="M153" s="213" t="s">
        <v>19</v>
      </c>
      <c r="N153" s="214" t="s">
        <v>44</v>
      </c>
      <c r="O153" s="86"/>
      <c r="P153" s="215">
        <f>O153*H153</f>
        <v>0</v>
      </c>
      <c r="Q153" s="215">
        <v>6E-05</v>
      </c>
      <c r="R153" s="215">
        <f>Q153*H153</f>
        <v>6E-05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216</v>
      </c>
      <c r="AT153" s="217" t="s">
        <v>141</v>
      </c>
      <c r="AU153" s="217" t="s">
        <v>83</v>
      </c>
      <c r="AY153" s="19" t="s">
        <v>138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81</v>
      </c>
      <c r="BK153" s="218">
        <f>ROUND(I153*H153,2)</f>
        <v>0</v>
      </c>
      <c r="BL153" s="19" t="s">
        <v>216</v>
      </c>
      <c r="BM153" s="217" t="s">
        <v>618</v>
      </c>
    </row>
    <row r="154" s="2" customFormat="1">
      <c r="A154" s="40"/>
      <c r="B154" s="41"/>
      <c r="C154" s="42"/>
      <c r="D154" s="226" t="s">
        <v>380</v>
      </c>
      <c r="E154" s="42"/>
      <c r="F154" s="270" t="s">
        <v>381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380</v>
      </c>
      <c r="AU154" s="19" t="s">
        <v>83</v>
      </c>
    </row>
    <row r="155" s="2" customFormat="1" ht="24.15" customHeight="1">
      <c r="A155" s="40"/>
      <c r="B155" s="41"/>
      <c r="C155" s="260" t="s">
        <v>7</v>
      </c>
      <c r="D155" s="260" t="s">
        <v>345</v>
      </c>
      <c r="E155" s="261" t="s">
        <v>382</v>
      </c>
      <c r="F155" s="262" t="s">
        <v>619</v>
      </c>
      <c r="G155" s="263" t="s">
        <v>244</v>
      </c>
      <c r="H155" s="264">
        <v>1</v>
      </c>
      <c r="I155" s="265"/>
      <c r="J155" s="266">
        <f>ROUND(I155*H155,2)</f>
        <v>0</v>
      </c>
      <c r="K155" s="262" t="s">
        <v>19</v>
      </c>
      <c r="L155" s="267"/>
      <c r="M155" s="268" t="s">
        <v>19</v>
      </c>
      <c r="N155" s="269" t="s">
        <v>44</v>
      </c>
      <c r="O155" s="86"/>
      <c r="P155" s="215">
        <f>O155*H155</f>
        <v>0</v>
      </c>
      <c r="Q155" s="215">
        <v>0.0019</v>
      </c>
      <c r="R155" s="215">
        <f>Q155*H155</f>
        <v>0.0019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364</v>
      </c>
      <c r="AT155" s="217" t="s">
        <v>345</v>
      </c>
      <c r="AU155" s="217" t="s">
        <v>83</v>
      </c>
      <c r="AY155" s="19" t="s">
        <v>138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216</v>
      </c>
      <c r="BM155" s="217" t="s">
        <v>620</v>
      </c>
    </row>
    <row r="156" s="2" customFormat="1">
      <c r="A156" s="40"/>
      <c r="B156" s="41"/>
      <c r="C156" s="42"/>
      <c r="D156" s="226" t="s">
        <v>380</v>
      </c>
      <c r="E156" s="42"/>
      <c r="F156" s="270" t="s">
        <v>621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380</v>
      </c>
      <c r="AU156" s="19" t="s">
        <v>83</v>
      </c>
    </row>
    <row r="157" s="2" customFormat="1" ht="24.15" customHeight="1">
      <c r="A157" s="40"/>
      <c r="B157" s="41"/>
      <c r="C157" s="206" t="s">
        <v>286</v>
      </c>
      <c r="D157" s="206" t="s">
        <v>141</v>
      </c>
      <c r="E157" s="207" t="s">
        <v>386</v>
      </c>
      <c r="F157" s="208" t="s">
        <v>387</v>
      </c>
      <c r="G157" s="209" t="s">
        <v>179</v>
      </c>
      <c r="H157" s="210">
        <v>0.025</v>
      </c>
      <c r="I157" s="211"/>
      <c r="J157" s="212">
        <f>ROUND(I157*H157,2)</f>
        <v>0</v>
      </c>
      <c r="K157" s="208" t="s">
        <v>145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216</v>
      </c>
      <c r="AT157" s="217" t="s">
        <v>141</v>
      </c>
      <c r="AU157" s="217" t="s">
        <v>83</v>
      </c>
      <c r="AY157" s="19" t="s">
        <v>138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216</v>
      </c>
      <c r="BM157" s="217" t="s">
        <v>622</v>
      </c>
    </row>
    <row r="158" s="2" customFormat="1">
      <c r="A158" s="40"/>
      <c r="B158" s="41"/>
      <c r="C158" s="42"/>
      <c r="D158" s="219" t="s">
        <v>148</v>
      </c>
      <c r="E158" s="42"/>
      <c r="F158" s="220" t="s">
        <v>389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148</v>
      </c>
      <c r="AU158" s="19" t="s">
        <v>83</v>
      </c>
    </row>
    <row r="159" s="12" customFormat="1" ht="22.8" customHeight="1">
      <c r="A159" s="12"/>
      <c r="B159" s="190"/>
      <c r="C159" s="191"/>
      <c r="D159" s="192" t="s">
        <v>72</v>
      </c>
      <c r="E159" s="204" t="s">
        <v>223</v>
      </c>
      <c r="F159" s="204" t="s">
        <v>224</v>
      </c>
      <c r="G159" s="191"/>
      <c r="H159" s="191"/>
      <c r="I159" s="194"/>
      <c r="J159" s="205">
        <f>BK159</f>
        <v>0</v>
      </c>
      <c r="K159" s="191"/>
      <c r="L159" s="196"/>
      <c r="M159" s="197"/>
      <c r="N159" s="198"/>
      <c r="O159" s="198"/>
      <c r="P159" s="199">
        <f>P160</f>
        <v>0</v>
      </c>
      <c r="Q159" s="198"/>
      <c r="R159" s="199">
        <f>R160</f>
        <v>0</v>
      </c>
      <c r="S159" s="198"/>
      <c r="T159" s="20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1" t="s">
        <v>83</v>
      </c>
      <c r="AT159" s="202" t="s">
        <v>72</v>
      </c>
      <c r="AU159" s="202" t="s">
        <v>81</v>
      </c>
      <c r="AY159" s="201" t="s">
        <v>138</v>
      </c>
      <c r="BK159" s="203">
        <f>BK160</f>
        <v>0</v>
      </c>
    </row>
    <row r="160" s="2" customFormat="1" ht="24.15" customHeight="1">
      <c r="A160" s="40"/>
      <c r="B160" s="41"/>
      <c r="C160" s="206" t="s">
        <v>401</v>
      </c>
      <c r="D160" s="206" t="s">
        <v>141</v>
      </c>
      <c r="E160" s="207" t="s">
        <v>226</v>
      </c>
      <c r="F160" s="208" t="s">
        <v>623</v>
      </c>
      <c r="G160" s="209" t="s">
        <v>215</v>
      </c>
      <c r="H160" s="210">
        <v>1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44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216</v>
      </c>
      <c r="AT160" s="217" t="s">
        <v>141</v>
      </c>
      <c r="AU160" s="217" t="s">
        <v>83</v>
      </c>
      <c r="AY160" s="19" t="s">
        <v>138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81</v>
      </c>
      <c r="BK160" s="218">
        <f>ROUND(I160*H160,2)</f>
        <v>0</v>
      </c>
      <c r="BL160" s="19" t="s">
        <v>216</v>
      </c>
      <c r="BM160" s="217" t="s">
        <v>624</v>
      </c>
    </row>
    <row r="161" s="12" customFormat="1" ht="22.8" customHeight="1">
      <c r="A161" s="12"/>
      <c r="B161" s="190"/>
      <c r="C161" s="191"/>
      <c r="D161" s="192" t="s">
        <v>72</v>
      </c>
      <c r="E161" s="204" t="s">
        <v>229</v>
      </c>
      <c r="F161" s="204" t="s">
        <v>230</v>
      </c>
      <c r="G161" s="191"/>
      <c r="H161" s="191"/>
      <c r="I161" s="194"/>
      <c r="J161" s="205">
        <f>BK161</f>
        <v>0</v>
      </c>
      <c r="K161" s="191"/>
      <c r="L161" s="196"/>
      <c r="M161" s="197"/>
      <c r="N161" s="198"/>
      <c r="O161" s="198"/>
      <c r="P161" s="199">
        <f>P162</f>
        <v>0</v>
      </c>
      <c r="Q161" s="198"/>
      <c r="R161" s="199">
        <f>R162</f>
        <v>0</v>
      </c>
      <c r="S161" s="198"/>
      <c r="T161" s="20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1" t="s">
        <v>83</v>
      </c>
      <c r="AT161" s="202" t="s">
        <v>72</v>
      </c>
      <c r="AU161" s="202" t="s">
        <v>81</v>
      </c>
      <c r="AY161" s="201" t="s">
        <v>138</v>
      </c>
      <c r="BK161" s="203">
        <f>BK162</f>
        <v>0</v>
      </c>
    </row>
    <row r="162" s="2" customFormat="1" ht="16.5" customHeight="1">
      <c r="A162" s="40"/>
      <c r="B162" s="41"/>
      <c r="C162" s="206" t="s">
        <v>406</v>
      </c>
      <c r="D162" s="206" t="s">
        <v>141</v>
      </c>
      <c r="E162" s="207" t="s">
        <v>232</v>
      </c>
      <c r="F162" s="208" t="s">
        <v>625</v>
      </c>
      <c r="G162" s="209" t="s">
        <v>215</v>
      </c>
      <c r="H162" s="210">
        <v>1</v>
      </c>
      <c r="I162" s="211"/>
      <c r="J162" s="212">
        <f>ROUND(I162*H162,2)</f>
        <v>0</v>
      </c>
      <c r="K162" s="208" t="s">
        <v>19</v>
      </c>
      <c r="L162" s="46"/>
      <c r="M162" s="213" t="s">
        <v>19</v>
      </c>
      <c r="N162" s="214" t="s">
        <v>44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216</v>
      </c>
      <c r="AT162" s="217" t="s">
        <v>141</v>
      </c>
      <c r="AU162" s="217" t="s">
        <v>83</v>
      </c>
      <c r="AY162" s="19" t="s">
        <v>138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81</v>
      </c>
      <c r="BK162" s="218">
        <f>ROUND(I162*H162,2)</f>
        <v>0</v>
      </c>
      <c r="BL162" s="19" t="s">
        <v>216</v>
      </c>
      <c r="BM162" s="217" t="s">
        <v>626</v>
      </c>
    </row>
    <row r="163" s="12" customFormat="1" ht="22.8" customHeight="1">
      <c r="A163" s="12"/>
      <c r="B163" s="190"/>
      <c r="C163" s="191"/>
      <c r="D163" s="192" t="s">
        <v>72</v>
      </c>
      <c r="E163" s="204" t="s">
        <v>627</v>
      </c>
      <c r="F163" s="204" t="s">
        <v>628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SUM(P164:P170)</f>
        <v>0</v>
      </c>
      <c r="Q163" s="198"/>
      <c r="R163" s="199">
        <f>SUM(R164:R170)</f>
        <v>0.059183199999999992</v>
      </c>
      <c r="S163" s="198"/>
      <c r="T163" s="200">
        <f>SUM(T164:T170)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83</v>
      </c>
      <c r="AT163" s="202" t="s">
        <v>72</v>
      </c>
      <c r="AU163" s="202" t="s">
        <v>81</v>
      </c>
      <c r="AY163" s="201" t="s">
        <v>138</v>
      </c>
      <c r="BK163" s="203">
        <f>SUM(BK164:BK170)</f>
        <v>0</v>
      </c>
    </row>
    <row r="164" s="2" customFormat="1" ht="33" customHeight="1">
      <c r="A164" s="40"/>
      <c r="B164" s="41"/>
      <c r="C164" s="206" t="s">
        <v>410</v>
      </c>
      <c r="D164" s="206" t="s">
        <v>141</v>
      </c>
      <c r="E164" s="207" t="s">
        <v>629</v>
      </c>
      <c r="F164" s="208" t="s">
        <v>630</v>
      </c>
      <c r="G164" s="209" t="s">
        <v>144</v>
      </c>
      <c r="H164" s="210">
        <v>2.32</v>
      </c>
      <c r="I164" s="211"/>
      <c r="J164" s="212">
        <f>ROUND(I164*H164,2)</f>
        <v>0</v>
      </c>
      <c r="K164" s="208" t="s">
        <v>145</v>
      </c>
      <c r="L164" s="46"/>
      <c r="M164" s="213" t="s">
        <v>19</v>
      </c>
      <c r="N164" s="214" t="s">
        <v>44</v>
      </c>
      <c r="O164" s="86"/>
      <c r="P164" s="215">
        <f>O164*H164</f>
        <v>0</v>
      </c>
      <c r="Q164" s="215">
        <v>0.02551</v>
      </c>
      <c r="R164" s="215">
        <f>Q164*H164</f>
        <v>0.059183199999999992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216</v>
      </c>
      <c r="AT164" s="217" t="s">
        <v>141</v>
      </c>
      <c r="AU164" s="217" t="s">
        <v>83</v>
      </c>
      <c r="AY164" s="19" t="s">
        <v>138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81</v>
      </c>
      <c r="BK164" s="218">
        <f>ROUND(I164*H164,2)</f>
        <v>0</v>
      </c>
      <c r="BL164" s="19" t="s">
        <v>216</v>
      </c>
      <c r="BM164" s="217" t="s">
        <v>631</v>
      </c>
    </row>
    <row r="165" s="2" customFormat="1">
      <c r="A165" s="40"/>
      <c r="B165" s="41"/>
      <c r="C165" s="42"/>
      <c r="D165" s="219" t="s">
        <v>148</v>
      </c>
      <c r="E165" s="42"/>
      <c r="F165" s="220" t="s">
        <v>632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148</v>
      </c>
      <c r="AU165" s="19" t="s">
        <v>83</v>
      </c>
    </row>
    <row r="166" s="14" customFormat="1">
      <c r="A166" s="14"/>
      <c r="B166" s="236"/>
      <c r="C166" s="237"/>
      <c r="D166" s="226" t="s">
        <v>150</v>
      </c>
      <c r="E166" s="238" t="s">
        <v>19</v>
      </c>
      <c r="F166" s="239" t="s">
        <v>633</v>
      </c>
      <c r="G166" s="237"/>
      <c r="H166" s="238" t="s">
        <v>19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150</v>
      </c>
      <c r="AU166" s="245" t="s">
        <v>83</v>
      </c>
      <c r="AV166" s="14" t="s">
        <v>81</v>
      </c>
      <c r="AW166" s="14" t="s">
        <v>35</v>
      </c>
      <c r="AX166" s="14" t="s">
        <v>73</v>
      </c>
      <c r="AY166" s="245" t="s">
        <v>138</v>
      </c>
    </row>
    <row r="167" s="13" customFormat="1">
      <c r="A167" s="13"/>
      <c r="B167" s="224"/>
      <c r="C167" s="225"/>
      <c r="D167" s="226" t="s">
        <v>150</v>
      </c>
      <c r="E167" s="227" t="s">
        <v>19</v>
      </c>
      <c r="F167" s="228" t="s">
        <v>634</v>
      </c>
      <c r="G167" s="225"/>
      <c r="H167" s="229">
        <v>2.32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150</v>
      </c>
      <c r="AU167" s="235" t="s">
        <v>83</v>
      </c>
      <c r="AV167" s="13" t="s">
        <v>83</v>
      </c>
      <c r="AW167" s="13" t="s">
        <v>35</v>
      </c>
      <c r="AX167" s="13" t="s">
        <v>73</v>
      </c>
      <c r="AY167" s="235" t="s">
        <v>138</v>
      </c>
    </row>
    <row r="168" s="15" customFormat="1">
      <c r="A168" s="15"/>
      <c r="B168" s="246"/>
      <c r="C168" s="247"/>
      <c r="D168" s="226" t="s">
        <v>150</v>
      </c>
      <c r="E168" s="248" t="s">
        <v>19</v>
      </c>
      <c r="F168" s="249" t="s">
        <v>154</v>
      </c>
      <c r="G168" s="247"/>
      <c r="H168" s="250">
        <v>2.32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6" t="s">
        <v>150</v>
      </c>
      <c r="AU168" s="256" t="s">
        <v>83</v>
      </c>
      <c r="AV168" s="15" t="s">
        <v>146</v>
      </c>
      <c r="AW168" s="15" t="s">
        <v>35</v>
      </c>
      <c r="AX168" s="15" t="s">
        <v>81</v>
      </c>
      <c r="AY168" s="256" t="s">
        <v>138</v>
      </c>
    </row>
    <row r="169" s="2" customFormat="1" ht="37.8" customHeight="1">
      <c r="A169" s="40"/>
      <c r="B169" s="41"/>
      <c r="C169" s="206" t="s">
        <v>415</v>
      </c>
      <c r="D169" s="206" t="s">
        <v>141</v>
      </c>
      <c r="E169" s="207" t="s">
        <v>635</v>
      </c>
      <c r="F169" s="208" t="s">
        <v>636</v>
      </c>
      <c r="G169" s="209" t="s">
        <v>179</v>
      </c>
      <c r="H169" s="210">
        <v>0.058999999999999992</v>
      </c>
      <c r="I169" s="211"/>
      <c r="J169" s="212">
        <f>ROUND(I169*H169,2)</f>
        <v>0</v>
      </c>
      <c r="K169" s="208" t="s">
        <v>145</v>
      </c>
      <c r="L169" s="46"/>
      <c r="M169" s="213" t="s">
        <v>19</v>
      </c>
      <c r="N169" s="214" t="s">
        <v>44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216</v>
      </c>
      <c r="AT169" s="217" t="s">
        <v>141</v>
      </c>
      <c r="AU169" s="217" t="s">
        <v>83</v>
      </c>
      <c r="AY169" s="19" t="s">
        <v>138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81</v>
      </c>
      <c r="BK169" s="218">
        <f>ROUND(I169*H169,2)</f>
        <v>0</v>
      </c>
      <c r="BL169" s="19" t="s">
        <v>216</v>
      </c>
      <c r="BM169" s="217" t="s">
        <v>637</v>
      </c>
    </row>
    <row r="170" s="2" customFormat="1">
      <c r="A170" s="40"/>
      <c r="B170" s="41"/>
      <c r="C170" s="42"/>
      <c r="D170" s="219" t="s">
        <v>148</v>
      </c>
      <c r="E170" s="42"/>
      <c r="F170" s="220" t="s">
        <v>638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148</v>
      </c>
      <c r="AU170" s="19" t="s">
        <v>83</v>
      </c>
    </row>
    <row r="171" s="12" customFormat="1" ht="22.8" customHeight="1">
      <c r="A171" s="12"/>
      <c r="B171" s="190"/>
      <c r="C171" s="191"/>
      <c r="D171" s="192" t="s">
        <v>72</v>
      </c>
      <c r="E171" s="204" t="s">
        <v>639</v>
      </c>
      <c r="F171" s="204" t="s">
        <v>640</v>
      </c>
      <c r="G171" s="191"/>
      <c r="H171" s="191"/>
      <c r="I171" s="194"/>
      <c r="J171" s="205">
        <f>BK171</f>
        <v>0</v>
      </c>
      <c r="K171" s="191"/>
      <c r="L171" s="196"/>
      <c r="M171" s="197"/>
      <c r="N171" s="198"/>
      <c r="O171" s="198"/>
      <c r="P171" s="199">
        <f>SUM(P172:P177)</f>
        <v>0</v>
      </c>
      <c r="Q171" s="198"/>
      <c r="R171" s="199">
        <f>SUM(R172:R177)</f>
        <v>0.007552</v>
      </c>
      <c r="S171" s="198"/>
      <c r="T171" s="200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83</v>
      </c>
      <c r="AT171" s="202" t="s">
        <v>72</v>
      </c>
      <c r="AU171" s="202" t="s">
        <v>81</v>
      </c>
      <c r="AY171" s="201" t="s">
        <v>138</v>
      </c>
      <c r="BK171" s="203">
        <f>SUM(BK172:BK177)</f>
        <v>0</v>
      </c>
    </row>
    <row r="172" s="2" customFormat="1" ht="24.15" customHeight="1">
      <c r="A172" s="40"/>
      <c r="B172" s="41"/>
      <c r="C172" s="206" t="s">
        <v>419</v>
      </c>
      <c r="D172" s="206" t="s">
        <v>141</v>
      </c>
      <c r="E172" s="207" t="s">
        <v>641</v>
      </c>
      <c r="F172" s="208" t="s">
        <v>642</v>
      </c>
      <c r="G172" s="209" t="s">
        <v>169</v>
      </c>
      <c r="H172" s="210">
        <v>2.56</v>
      </c>
      <c r="I172" s="211"/>
      <c r="J172" s="212">
        <f>ROUND(I172*H172,2)</f>
        <v>0</v>
      </c>
      <c r="K172" s="208" t="s">
        <v>145</v>
      </c>
      <c r="L172" s="46"/>
      <c r="M172" s="213" t="s">
        <v>19</v>
      </c>
      <c r="N172" s="214" t="s">
        <v>44</v>
      </c>
      <c r="O172" s="86"/>
      <c r="P172" s="215">
        <f>O172*H172</f>
        <v>0</v>
      </c>
      <c r="Q172" s="215">
        <v>0.0029499999999999996</v>
      </c>
      <c r="R172" s="215">
        <f>Q172*H172</f>
        <v>0.007552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216</v>
      </c>
      <c r="AT172" s="217" t="s">
        <v>141</v>
      </c>
      <c r="AU172" s="217" t="s">
        <v>83</v>
      </c>
      <c r="AY172" s="19" t="s">
        <v>138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ROUND(I172*H172,2)</f>
        <v>0</v>
      </c>
      <c r="BL172" s="19" t="s">
        <v>216</v>
      </c>
      <c r="BM172" s="217" t="s">
        <v>643</v>
      </c>
    </row>
    <row r="173" s="2" customFormat="1">
      <c r="A173" s="40"/>
      <c r="B173" s="41"/>
      <c r="C173" s="42"/>
      <c r="D173" s="219" t="s">
        <v>148</v>
      </c>
      <c r="E173" s="42"/>
      <c r="F173" s="220" t="s">
        <v>644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148</v>
      </c>
      <c r="AU173" s="19" t="s">
        <v>83</v>
      </c>
    </row>
    <row r="174" s="13" customFormat="1">
      <c r="A174" s="13"/>
      <c r="B174" s="224"/>
      <c r="C174" s="225"/>
      <c r="D174" s="226" t="s">
        <v>150</v>
      </c>
      <c r="E174" s="227" t="s">
        <v>19</v>
      </c>
      <c r="F174" s="228" t="s">
        <v>553</v>
      </c>
      <c r="G174" s="225"/>
      <c r="H174" s="229">
        <v>2.56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150</v>
      </c>
      <c r="AU174" s="235" t="s">
        <v>83</v>
      </c>
      <c r="AV174" s="13" t="s">
        <v>83</v>
      </c>
      <c r="AW174" s="13" t="s">
        <v>35</v>
      </c>
      <c r="AX174" s="13" t="s">
        <v>73</v>
      </c>
      <c r="AY174" s="235" t="s">
        <v>138</v>
      </c>
    </row>
    <row r="175" s="15" customFormat="1">
      <c r="A175" s="15"/>
      <c r="B175" s="246"/>
      <c r="C175" s="247"/>
      <c r="D175" s="226" t="s">
        <v>150</v>
      </c>
      <c r="E175" s="248" t="s">
        <v>19</v>
      </c>
      <c r="F175" s="249" t="s">
        <v>154</v>
      </c>
      <c r="G175" s="247"/>
      <c r="H175" s="250">
        <v>2.56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6" t="s">
        <v>150</v>
      </c>
      <c r="AU175" s="256" t="s">
        <v>83</v>
      </c>
      <c r="AV175" s="15" t="s">
        <v>146</v>
      </c>
      <c r="AW175" s="15" t="s">
        <v>35</v>
      </c>
      <c r="AX175" s="15" t="s">
        <v>81</v>
      </c>
      <c r="AY175" s="256" t="s">
        <v>138</v>
      </c>
    </row>
    <row r="176" s="2" customFormat="1" ht="24.15" customHeight="1">
      <c r="A176" s="40"/>
      <c r="B176" s="41"/>
      <c r="C176" s="206" t="s">
        <v>426</v>
      </c>
      <c r="D176" s="206" t="s">
        <v>141</v>
      </c>
      <c r="E176" s="207" t="s">
        <v>645</v>
      </c>
      <c r="F176" s="208" t="s">
        <v>646</v>
      </c>
      <c r="G176" s="209" t="s">
        <v>179</v>
      </c>
      <c r="H176" s="210">
        <v>0.008</v>
      </c>
      <c r="I176" s="211"/>
      <c r="J176" s="212">
        <f>ROUND(I176*H176,2)</f>
        <v>0</v>
      </c>
      <c r="K176" s="208" t="s">
        <v>145</v>
      </c>
      <c r="L176" s="46"/>
      <c r="M176" s="213" t="s">
        <v>19</v>
      </c>
      <c r="N176" s="214" t="s">
        <v>44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216</v>
      </c>
      <c r="AT176" s="217" t="s">
        <v>141</v>
      </c>
      <c r="AU176" s="217" t="s">
        <v>83</v>
      </c>
      <c r="AY176" s="19" t="s">
        <v>138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81</v>
      </c>
      <c r="BK176" s="218">
        <f>ROUND(I176*H176,2)</f>
        <v>0</v>
      </c>
      <c r="BL176" s="19" t="s">
        <v>216</v>
      </c>
      <c r="BM176" s="217" t="s">
        <v>647</v>
      </c>
    </row>
    <row r="177" s="2" customFormat="1">
      <c r="A177" s="40"/>
      <c r="B177" s="41"/>
      <c r="C177" s="42"/>
      <c r="D177" s="219" t="s">
        <v>148</v>
      </c>
      <c r="E177" s="42"/>
      <c r="F177" s="220" t="s">
        <v>648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148</v>
      </c>
      <c r="AU177" s="19" t="s">
        <v>83</v>
      </c>
    </row>
    <row r="178" s="12" customFormat="1" ht="22.8" customHeight="1">
      <c r="A178" s="12"/>
      <c r="B178" s="190"/>
      <c r="C178" s="191"/>
      <c r="D178" s="192" t="s">
        <v>72</v>
      </c>
      <c r="E178" s="204" t="s">
        <v>235</v>
      </c>
      <c r="F178" s="204" t="s">
        <v>236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SUM(P179:P200)</f>
        <v>0</v>
      </c>
      <c r="Q178" s="198"/>
      <c r="R178" s="199">
        <f>SUM(R179:R200)</f>
        <v>0.078321640000000016</v>
      </c>
      <c r="S178" s="198"/>
      <c r="T178" s="200">
        <f>SUM(T179:T200)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83</v>
      </c>
      <c r="AT178" s="202" t="s">
        <v>72</v>
      </c>
      <c r="AU178" s="202" t="s">
        <v>81</v>
      </c>
      <c r="AY178" s="201" t="s">
        <v>138</v>
      </c>
      <c r="BK178" s="203">
        <f>SUM(BK179:BK200)</f>
        <v>0</v>
      </c>
    </row>
    <row r="179" s="2" customFormat="1" ht="16.5" customHeight="1">
      <c r="A179" s="40"/>
      <c r="B179" s="41"/>
      <c r="C179" s="206" t="s">
        <v>432</v>
      </c>
      <c r="D179" s="206" t="s">
        <v>141</v>
      </c>
      <c r="E179" s="207" t="s">
        <v>649</v>
      </c>
      <c r="F179" s="208" t="s">
        <v>650</v>
      </c>
      <c r="G179" s="209" t="s">
        <v>244</v>
      </c>
      <c r="H179" s="210">
        <v>2</v>
      </c>
      <c r="I179" s="211"/>
      <c r="J179" s="212">
        <f>ROUND(I179*H179,2)</f>
        <v>0</v>
      </c>
      <c r="K179" s="208" t="s">
        <v>145</v>
      </c>
      <c r="L179" s="46"/>
      <c r="M179" s="213" t="s">
        <v>19</v>
      </c>
      <c r="N179" s="214" t="s">
        <v>44</v>
      </c>
      <c r="O179" s="86"/>
      <c r="P179" s="215">
        <f>O179*H179</f>
        <v>0</v>
      </c>
      <c r="Q179" s="215">
        <v>0.00025999999999999996</v>
      </c>
      <c r="R179" s="215">
        <f>Q179*H179</f>
        <v>0.00051999999999999992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216</v>
      </c>
      <c r="AT179" s="217" t="s">
        <v>141</v>
      </c>
      <c r="AU179" s="217" t="s">
        <v>83</v>
      </c>
      <c r="AY179" s="19" t="s">
        <v>138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81</v>
      </c>
      <c r="BK179" s="218">
        <f>ROUND(I179*H179,2)</f>
        <v>0</v>
      </c>
      <c r="BL179" s="19" t="s">
        <v>216</v>
      </c>
      <c r="BM179" s="217" t="s">
        <v>651</v>
      </c>
    </row>
    <row r="180" s="2" customFormat="1">
      <c r="A180" s="40"/>
      <c r="B180" s="41"/>
      <c r="C180" s="42"/>
      <c r="D180" s="219" t="s">
        <v>148</v>
      </c>
      <c r="E180" s="42"/>
      <c r="F180" s="220" t="s">
        <v>652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148</v>
      </c>
      <c r="AU180" s="19" t="s">
        <v>83</v>
      </c>
    </row>
    <row r="181" s="2" customFormat="1" ht="16.5" customHeight="1">
      <c r="A181" s="40"/>
      <c r="B181" s="41"/>
      <c r="C181" s="260" t="s">
        <v>437</v>
      </c>
      <c r="D181" s="260" t="s">
        <v>345</v>
      </c>
      <c r="E181" s="261" t="s">
        <v>653</v>
      </c>
      <c r="F181" s="262" t="s">
        <v>654</v>
      </c>
      <c r="G181" s="263" t="s">
        <v>144</v>
      </c>
      <c r="H181" s="264">
        <v>1.613</v>
      </c>
      <c r="I181" s="265"/>
      <c r="J181" s="266">
        <f>ROUND(I181*H181,2)</f>
        <v>0</v>
      </c>
      <c r="K181" s="262" t="s">
        <v>145</v>
      </c>
      <c r="L181" s="267"/>
      <c r="M181" s="268" t="s">
        <v>19</v>
      </c>
      <c r="N181" s="269" t="s">
        <v>44</v>
      </c>
      <c r="O181" s="86"/>
      <c r="P181" s="215">
        <f>O181*H181</f>
        <v>0</v>
      </c>
      <c r="Q181" s="215">
        <v>0.040280000000000008</v>
      </c>
      <c r="R181" s="215">
        <f>Q181*H181</f>
        <v>0.064971640000000016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364</v>
      </c>
      <c r="AT181" s="217" t="s">
        <v>345</v>
      </c>
      <c r="AU181" s="217" t="s">
        <v>83</v>
      </c>
      <c r="AY181" s="19" t="s">
        <v>138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81</v>
      </c>
      <c r="BK181" s="218">
        <f>ROUND(I181*H181,2)</f>
        <v>0</v>
      </c>
      <c r="BL181" s="19" t="s">
        <v>216</v>
      </c>
      <c r="BM181" s="217" t="s">
        <v>655</v>
      </c>
    </row>
    <row r="182" s="13" customFormat="1">
      <c r="A182" s="13"/>
      <c r="B182" s="224"/>
      <c r="C182" s="225"/>
      <c r="D182" s="226" t="s">
        <v>150</v>
      </c>
      <c r="E182" s="227" t="s">
        <v>19</v>
      </c>
      <c r="F182" s="228" t="s">
        <v>524</v>
      </c>
      <c r="G182" s="225"/>
      <c r="H182" s="229">
        <v>1.613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150</v>
      </c>
      <c r="AU182" s="235" t="s">
        <v>83</v>
      </c>
      <c r="AV182" s="13" t="s">
        <v>83</v>
      </c>
      <c r="AW182" s="13" t="s">
        <v>35</v>
      </c>
      <c r="AX182" s="13" t="s">
        <v>73</v>
      </c>
      <c r="AY182" s="235" t="s">
        <v>138</v>
      </c>
    </row>
    <row r="183" s="15" customFormat="1">
      <c r="A183" s="15"/>
      <c r="B183" s="246"/>
      <c r="C183" s="247"/>
      <c r="D183" s="226" t="s">
        <v>150</v>
      </c>
      <c r="E183" s="248" t="s">
        <v>19</v>
      </c>
      <c r="F183" s="249" t="s">
        <v>154</v>
      </c>
      <c r="G183" s="247"/>
      <c r="H183" s="250">
        <v>1.613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6" t="s">
        <v>150</v>
      </c>
      <c r="AU183" s="256" t="s">
        <v>83</v>
      </c>
      <c r="AV183" s="15" t="s">
        <v>146</v>
      </c>
      <c r="AW183" s="15" t="s">
        <v>35</v>
      </c>
      <c r="AX183" s="15" t="s">
        <v>81</v>
      </c>
      <c r="AY183" s="256" t="s">
        <v>138</v>
      </c>
    </row>
    <row r="184" s="2" customFormat="1" ht="24.15" customHeight="1">
      <c r="A184" s="40"/>
      <c r="B184" s="41"/>
      <c r="C184" s="206" t="s">
        <v>442</v>
      </c>
      <c r="D184" s="206" t="s">
        <v>141</v>
      </c>
      <c r="E184" s="207" t="s">
        <v>394</v>
      </c>
      <c r="F184" s="208" t="s">
        <v>395</v>
      </c>
      <c r="G184" s="209" t="s">
        <v>244</v>
      </c>
      <c r="H184" s="210">
        <v>1</v>
      </c>
      <c r="I184" s="211"/>
      <c r="J184" s="212">
        <f>ROUND(I184*H184,2)</f>
        <v>0</v>
      </c>
      <c r="K184" s="208" t="s">
        <v>145</v>
      </c>
      <c r="L184" s="46"/>
      <c r="M184" s="213" t="s">
        <v>19</v>
      </c>
      <c r="N184" s="214" t="s">
        <v>44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216</v>
      </c>
      <c r="AT184" s="217" t="s">
        <v>141</v>
      </c>
      <c r="AU184" s="217" t="s">
        <v>83</v>
      </c>
      <c r="AY184" s="19" t="s">
        <v>138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ROUND(I184*H184,2)</f>
        <v>0</v>
      </c>
      <c r="BL184" s="19" t="s">
        <v>216</v>
      </c>
      <c r="BM184" s="217" t="s">
        <v>656</v>
      </c>
    </row>
    <row r="185" s="2" customFormat="1">
      <c r="A185" s="40"/>
      <c r="B185" s="41"/>
      <c r="C185" s="42"/>
      <c r="D185" s="219" t="s">
        <v>148</v>
      </c>
      <c r="E185" s="42"/>
      <c r="F185" s="220" t="s">
        <v>397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148</v>
      </c>
      <c r="AU185" s="19" t="s">
        <v>83</v>
      </c>
    </row>
    <row r="186" s="2" customFormat="1" ht="16.5" customHeight="1">
      <c r="A186" s="40"/>
      <c r="B186" s="41"/>
      <c r="C186" s="260" t="s">
        <v>364</v>
      </c>
      <c r="D186" s="260" t="s">
        <v>345</v>
      </c>
      <c r="E186" s="261" t="s">
        <v>398</v>
      </c>
      <c r="F186" s="262" t="s">
        <v>657</v>
      </c>
      <c r="G186" s="263" t="s">
        <v>244</v>
      </c>
      <c r="H186" s="264">
        <v>1</v>
      </c>
      <c r="I186" s="265"/>
      <c r="J186" s="266">
        <f>ROUND(I186*H186,2)</f>
        <v>0</v>
      </c>
      <c r="K186" s="262" t="s">
        <v>19</v>
      </c>
      <c r="L186" s="267"/>
      <c r="M186" s="268" t="s">
        <v>19</v>
      </c>
      <c r="N186" s="269" t="s">
        <v>44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364</v>
      </c>
      <c r="AT186" s="217" t="s">
        <v>345</v>
      </c>
      <c r="AU186" s="217" t="s">
        <v>83</v>
      </c>
      <c r="AY186" s="19" t="s">
        <v>138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81</v>
      </c>
      <c r="BK186" s="218">
        <f>ROUND(I186*H186,2)</f>
        <v>0</v>
      </c>
      <c r="BL186" s="19" t="s">
        <v>216</v>
      </c>
      <c r="BM186" s="217" t="s">
        <v>658</v>
      </c>
    </row>
    <row r="187" s="2" customFormat="1" ht="16.5" customHeight="1">
      <c r="A187" s="40"/>
      <c r="B187" s="41"/>
      <c r="C187" s="206" t="s">
        <v>452</v>
      </c>
      <c r="D187" s="206" t="s">
        <v>141</v>
      </c>
      <c r="E187" s="207" t="s">
        <v>402</v>
      </c>
      <c r="F187" s="208" t="s">
        <v>403</v>
      </c>
      <c r="G187" s="209" t="s">
        <v>244</v>
      </c>
      <c r="H187" s="210">
        <v>1</v>
      </c>
      <c r="I187" s="211"/>
      <c r="J187" s="212">
        <f>ROUND(I187*H187,2)</f>
        <v>0</v>
      </c>
      <c r="K187" s="208" t="s">
        <v>145</v>
      </c>
      <c r="L187" s="46"/>
      <c r="M187" s="213" t="s">
        <v>19</v>
      </c>
      <c r="N187" s="214" t="s">
        <v>44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216</v>
      </c>
      <c r="AT187" s="217" t="s">
        <v>141</v>
      </c>
      <c r="AU187" s="217" t="s">
        <v>83</v>
      </c>
      <c r="AY187" s="19" t="s">
        <v>138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81</v>
      </c>
      <c r="BK187" s="218">
        <f>ROUND(I187*H187,2)</f>
        <v>0</v>
      </c>
      <c r="BL187" s="19" t="s">
        <v>216</v>
      </c>
      <c r="BM187" s="217" t="s">
        <v>659</v>
      </c>
    </row>
    <row r="188" s="2" customFormat="1">
      <c r="A188" s="40"/>
      <c r="B188" s="41"/>
      <c r="C188" s="42"/>
      <c r="D188" s="219" t="s">
        <v>148</v>
      </c>
      <c r="E188" s="42"/>
      <c r="F188" s="220" t="s">
        <v>405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148</v>
      </c>
      <c r="AU188" s="19" t="s">
        <v>83</v>
      </c>
    </row>
    <row r="189" s="2" customFormat="1" ht="16.5" customHeight="1">
      <c r="A189" s="40"/>
      <c r="B189" s="41"/>
      <c r="C189" s="260" t="s">
        <v>457</v>
      </c>
      <c r="D189" s="260" t="s">
        <v>345</v>
      </c>
      <c r="E189" s="261" t="s">
        <v>407</v>
      </c>
      <c r="F189" s="262" t="s">
        <v>408</v>
      </c>
      <c r="G189" s="263" t="s">
        <v>244</v>
      </c>
      <c r="H189" s="264">
        <v>1</v>
      </c>
      <c r="I189" s="265"/>
      <c r="J189" s="266">
        <f>ROUND(I189*H189,2)</f>
        <v>0</v>
      </c>
      <c r="K189" s="262" t="s">
        <v>145</v>
      </c>
      <c r="L189" s="267"/>
      <c r="M189" s="268" t="s">
        <v>19</v>
      </c>
      <c r="N189" s="269" t="s">
        <v>44</v>
      </c>
      <c r="O189" s="86"/>
      <c r="P189" s="215">
        <f>O189*H189</f>
        <v>0</v>
      </c>
      <c r="Q189" s="215">
        <v>0.0022</v>
      </c>
      <c r="R189" s="215">
        <f>Q189*H189</f>
        <v>0.0022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364</v>
      </c>
      <c r="AT189" s="217" t="s">
        <v>345</v>
      </c>
      <c r="AU189" s="217" t="s">
        <v>83</v>
      </c>
      <c r="AY189" s="19" t="s">
        <v>138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81</v>
      </c>
      <c r="BK189" s="218">
        <f>ROUND(I189*H189,2)</f>
        <v>0</v>
      </c>
      <c r="BL189" s="19" t="s">
        <v>216</v>
      </c>
      <c r="BM189" s="217" t="s">
        <v>660</v>
      </c>
    </row>
    <row r="190" s="2" customFormat="1" ht="16.5" customHeight="1">
      <c r="A190" s="40"/>
      <c r="B190" s="41"/>
      <c r="C190" s="206" t="s">
        <v>460</v>
      </c>
      <c r="D190" s="206" t="s">
        <v>141</v>
      </c>
      <c r="E190" s="207" t="s">
        <v>411</v>
      </c>
      <c r="F190" s="208" t="s">
        <v>412</v>
      </c>
      <c r="G190" s="209" t="s">
        <v>244</v>
      </c>
      <c r="H190" s="210">
        <v>1</v>
      </c>
      <c r="I190" s="211"/>
      <c r="J190" s="212">
        <f>ROUND(I190*H190,2)</f>
        <v>0</v>
      </c>
      <c r="K190" s="208" t="s">
        <v>145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216</v>
      </c>
      <c r="AT190" s="217" t="s">
        <v>141</v>
      </c>
      <c r="AU190" s="217" t="s">
        <v>83</v>
      </c>
      <c r="AY190" s="19" t="s">
        <v>138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81</v>
      </c>
      <c r="BK190" s="218">
        <f>ROUND(I190*H190,2)</f>
        <v>0</v>
      </c>
      <c r="BL190" s="19" t="s">
        <v>216</v>
      </c>
      <c r="BM190" s="217" t="s">
        <v>661</v>
      </c>
    </row>
    <row r="191" s="2" customFormat="1">
      <c r="A191" s="40"/>
      <c r="B191" s="41"/>
      <c r="C191" s="42"/>
      <c r="D191" s="219" t="s">
        <v>148</v>
      </c>
      <c r="E191" s="42"/>
      <c r="F191" s="220" t="s">
        <v>414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148</v>
      </c>
      <c r="AU191" s="19" t="s">
        <v>83</v>
      </c>
    </row>
    <row r="192" s="2" customFormat="1" ht="16.5" customHeight="1">
      <c r="A192" s="40"/>
      <c r="B192" s="41"/>
      <c r="C192" s="260" t="s">
        <v>465</v>
      </c>
      <c r="D192" s="260" t="s">
        <v>345</v>
      </c>
      <c r="E192" s="261" t="s">
        <v>416</v>
      </c>
      <c r="F192" s="262" t="s">
        <v>417</v>
      </c>
      <c r="G192" s="263" t="s">
        <v>244</v>
      </c>
      <c r="H192" s="264">
        <v>1</v>
      </c>
      <c r="I192" s="265"/>
      <c r="J192" s="266">
        <f>ROUND(I192*H192,2)</f>
        <v>0</v>
      </c>
      <c r="K192" s="262" t="s">
        <v>145</v>
      </c>
      <c r="L192" s="267"/>
      <c r="M192" s="268" t="s">
        <v>19</v>
      </c>
      <c r="N192" s="269" t="s">
        <v>44</v>
      </c>
      <c r="O192" s="86"/>
      <c r="P192" s="215">
        <f>O192*H192</f>
        <v>0</v>
      </c>
      <c r="Q192" s="215">
        <v>0.00014999999999999997</v>
      </c>
      <c r="R192" s="215">
        <f>Q192*H192</f>
        <v>0.00014999999999999997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364</v>
      </c>
      <c r="AT192" s="217" t="s">
        <v>345</v>
      </c>
      <c r="AU192" s="217" t="s">
        <v>83</v>
      </c>
      <c r="AY192" s="19" t="s">
        <v>138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81</v>
      </c>
      <c r="BK192" s="218">
        <f>ROUND(I192*H192,2)</f>
        <v>0</v>
      </c>
      <c r="BL192" s="19" t="s">
        <v>216</v>
      </c>
      <c r="BM192" s="217" t="s">
        <v>662</v>
      </c>
    </row>
    <row r="193" s="2" customFormat="1" ht="21.75" customHeight="1">
      <c r="A193" s="40"/>
      <c r="B193" s="41"/>
      <c r="C193" s="206" t="s">
        <v>470</v>
      </c>
      <c r="D193" s="206" t="s">
        <v>141</v>
      </c>
      <c r="E193" s="207" t="s">
        <v>663</v>
      </c>
      <c r="F193" s="208" t="s">
        <v>664</v>
      </c>
      <c r="G193" s="209" t="s">
        <v>169</v>
      </c>
      <c r="H193" s="210">
        <v>2.56</v>
      </c>
      <c r="I193" s="211"/>
      <c r="J193" s="212">
        <f>ROUND(I193*H193,2)</f>
        <v>0</v>
      </c>
      <c r="K193" s="208" t="s">
        <v>145</v>
      </c>
      <c r="L193" s="46"/>
      <c r="M193" s="213" t="s">
        <v>19</v>
      </c>
      <c r="N193" s="214" t="s">
        <v>44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216</v>
      </c>
      <c r="AT193" s="217" t="s">
        <v>141</v>
      </c>
      <c r="AU193" s="217" t="s">
        <v>83</v>
      </c>
      <c r="AY193" s="19" t="s">
        <v>138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81</v>
      </c>
      <c r="BK193" s="218">
        <f>ROUND(I193*H193,2)</f>
        <v>0</v>
      </c>
      <c r="BL193" s="19" t="s">
        <v>216</v>
      </c>
      <c r="BM193" s="217" t="s">
        <v>665</v>
      </c>
    </row>
    <row r="194" s="2" customFormat="1">
      <c r="A194" s="40"/>
      <c r="B194" s="41"/>
      <c r="C194" s="42"/>
      <c r="D194" s="219" t="s">
        <v>148</v>
      </c>
      <c r="E194" s="42"/>
      <c r="F194" s="220" t="s">
        <v>666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148</v>
      </c>
      <c r="AU194" s="19" t="s">
        <v>83</v>
      </c>
    </row>
    <row r="195" s="13" customFormat="1">
      <c r="A195" s="13"/>
      <c r="B195" s="224"/>
      <c r="C195" s="225"/>
      <c r="D195" s="226" t="s">
        <v>150</v>
      </c>
      <c r="E195" s="227" t="s">
        <v>19</v>
      </c>
      <c r="F195" s="228" t="s">
        <v>553</v>
      </c>
      <c r="G195" s="225"/>
      <c r="H195" s="229">
        <v>2.56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150</v>
      </c>
      <c r="AU195" s="235" t="s">
        <v>83</v>
      </c>
      <c r="AV195" s="13" t="s">
        <v>83</v>
      </c>
      <c r="AW195" s="13" t="s">
        <v>35</v>
      </c>
      <c r="AX195" s="13" t="s">
        <v>73</v>
      </c>
      <c r="AY195" s="235" t="s">
        <v>138</v>
      </c>
    </row>
    <row r="196" s="15" customFormat="1">
      <c r="A196" s="15"/>
      <c r="B196" s="246"/>
      <c r="C196" s="247"/>
      <c r="D196" s="226" t="s">
        <v>150</v>
      </c>
      <c r="E196" s="248" t="s">
        <v>19</v>
      </c>
      <c r="F196" s="249" t="s">
        <v>154</v>
      </c>
      <c r="G196" s="247"/>
      <c r="H196" s="250">
        <v>2.56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6" t="s">
        <v>150</v>
      </c>
      <c r="AU196" s="256" t="s">
        <v>83</v>
      </c>
      <c r="AV196" s="15" t="s">
        <v>146</v>
      </c>
      <c r="AW196" s="15" t="s">
        <v>35</v>
      </c>
      <c r="AX196" s="15" t="s">
        <v>81</v>
      </c>
      <c r="AY196" s="256" t="s">
        <v>138</v>
      </c>
    </row>
    <row r="197" s="2" customFormat="1" ht="16.5" customHeight="1">
      <c r="A197" s="40"/>
      <c r="B197" s="41"/>
      <c r="C197" s="260" t="s">
        <v>475</v>
      </c>
      <c r="D197" s="260" t="s">
        <v>345</v>
      </c>
      <c r="E197" s="261" t="s">
        <v>667</v>
      </c>
      <c r="F197" s="262" t="s">
        <v>668</v>
      </c>
      <c r="G197" s="263" t="s">
        <v>169</v>
      </c>
      <c r="H197" s="264">
        <v>2.56</v>
      </c>
      <c r="I197" s="265"/>
      <c r="J197" s="266">
        <f>ROUND(I197*H197,2)</f>
        <v>0</v>
      </c>
      <c r="K197" s="262" t="s">
        <v>145</v>
      </c>
      <c r="L197" s="267"/>
      <c r="M197" s="268" t="s">
        <v>19</v>
      </c>
      <c r="N197" s="269" t="s">
        <v>44</v>
      </c>
      <c r="O197" s="86"/>
      <c r="P197" s="215">
        <f>O197*H197</f>
        <v>0</v>
      </c>
      <c r="Q197" s="215">
        <v>0.004</v>
      </c>
      <c r="R197" s="215">
        <f>Q197*H197</f>
        <v>0.01024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364</v>
      </c>
      <c r="AT197" s="217" t="s">
        <v>345</v>
      </c>
      <c r="AU197" s="217" t="s">
        <v>83</v>
      </c>
      <c r="AY197" s="19" t="s">
        <v>138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81</v>
      </c>
      <c r="BK197" s="218">
        <f>ROUND(I197*H197,2)</f>
        <v>0</v>
      </c>
      <c r="BL197" s="19" t="s">
        <v>216</v>
      </c>
      <c r="BM197" s="217" t="s">
        <v>669</v>
      </c>
    </row>
    <row r="198" s="2" customFormat="1" ht="16.5" customHeight="1">
      <c r="A198" s="40"/>
      <c r="B198" s="41"/>
      <c r="C198" s="260" t="s">
        <v>481</v>
      </c>
      <c r="D198" s="260" t="s">
        <v>345</v>
      </c>
      <c r="E198" s="261" t="s">
        <v>670</v>
      </c>
      <c r="F198" s="262" t="s">
        <v>671</v>
      </c>
      <c r="G198" s="263" t="s">
        <v>244</v>
      </c>
      <c r="H198" s="264">
        <v>4</v>
      </c>
      <c r="I198" s="265"/>
      <c r="J198" s="266">
        <f>ROUND(I198*H198,2)</f>
        <v>0</v>
      </c>
      <c r="K198" s="262" t="s">
        <v>145</v>
      </c>
      <c r="L198" s="267"/>
      <c r="M198" s="268" t="s">
        <v>19</v>
      </c>
      <c r="N198" s="269" t="s">
        <v>44</v>
      </c>
      <c r="O198" s="86"/>
      <c r="P198" s="215">
        <f>O198*H198</f>
        <v>0</v>
      </c>
      <c r="Q198" s="215">
        <v>6E-05</v>
      </c>
      <c r="R198" s="215">
        <f>Q198*H198</f>
        <v>0.00024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364</v>
      </c>
      <c r="AT198" s="217" t="s">
        <v>345</v>
      </c>
      <c r="AU198" s="217" t="s">
        <v>83</v>
      </c>
      <c r="AY198" s="19" t="s">
        <v>138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81</v>
      </c>
      <c r="BK198" s="218">
        <f>ROUND(I198*H198,2)</f>
        <v>0</v>
      </c>
      <c r="BL198" s="19" t="s">
        <v>216</v>
      </c>
      <c r="BM198" s="217" t="s">
        <v>672</v>
      </c>
    </row>
    <row r="199" s="2" customFormat="1" ht="24.15" customHeight="1">
      <c r="A199" s="40"/>
      <c r="B199" s="41"/>
      <c r="C199" s="206" t="s">
        <v>486</v>
      </c>
      <c r="D199" s="206" t="s">
        <v>141</v>
      </c>
      <c r="E199" s="207" t="s">
        <v>420</v>
      </c>
      <c r="F199" s="208" t="s">
        <v>421</v>
      </c>
      <c r="G199" s="209" t="s">
        <v>179</v>
      </c>
      <c r="H199" s="210">
        <v>0.078</v>
      </c>
      <c r="I199" s="211"/>
      <c r="J199" s="212">
        <f>ROUND(I199*H199,2)</f>
        <v>0</v>
      </c>
      <c r="K199" s="208" t="s">
        <v>145</v>
      </c>
      <c r="L199" s="46"/>
      <c r="M199" s="213" t="s">
        <v>19</v>
      </c>
      <c r="N199" s="214" t="s">
        <v>44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216</v>
      </c>
      <c r="AT199" s="217" t="s">
        <v>141</v>
      </c>
      <c r="AU199" s="217" t="s">
        <v>83</v>
      </c>
      <c r="AY199" s="19" t="s">
        <v>138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81</v>
      </c>
      <c r="BK199" s="218">
        <f>ROUND(I199*H199,2)</f>
        <v>0</v>
      </c>
      <c r="BL199" s="19" t="s">
        <v>216</v>
      </c>
      <c r="BM199" s="217" t="s">
        <v>673</v>
      </c>
    </row>
    <row r="200" s="2" customFormat="1">
      <c r="A200" s="40"/>
      <c r="B200" s="41"/>
      <c r="C200" s="42"/>
      <c r="D200" s="219" t="s">
        <v>148</v>
      </c>
      <c r="E200" s="42"/>
      <c r="F200" s="220" t="s">
        <v>423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148</v>
      </c>
      <c r="AU200" s="19" t="s">
        <v>83</v>
      </c>
    </row>
    <row r="201" s="12" customFormat="1" ht="22.8" customHeight="1">
      <c r="A201" s="12"/>
      <c r="B201" s="190"/>
      <c r="C201" s="191"/>
      <c r="D201" s="192" t="s">
        <v>72</v>
      </c>
      <c r="E201" s="204" t="s">
        <v>424</v>
      </c>
      <c r="F201" s="204" t="s">
        <v>425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SUM(P202:P226)</f>
        <v>0</v>
      </c>
      <c r="Q201" s="198"/>
      <c r="R201" s="199">
        <f>SUM(R202:R226)</f>
        <v>1.7509854999999997</v>
      </c>
      <c r="S201" s="198"/>
      <c r="T201" s="200">
        <f>SUM(T202:T226)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83</v>
      </c>
      <c r="AT201" s="202" t="s">
        <v>72</v>
      </c>
      <c r="AU201" s="202" t="s">
        <v>81</v>
      </c>
      <c r="AY201" s="201" t="s">
        <v>138</v>
      </c>
      <c r="BK201" s="203">
        <f>SUM(BK202:BK226)</f>
        <v>0</v>
      </c>
    </row>
    <row r="202" s="2" customFormat="1" ht="16.5" customHeight="1">
      <c r="A202" s="40"/>
      <c r="B202" s="41"/>
      <c r="C202" s="206" t="s">
        <v>491</v>
      </c>
      <c r="D202" s="206" t="s">
        <v>141</v>
      </c>
      <c r="E202" s="207" t="s">
        <v>427</v>
      </c>
      <c r="F202" s="208" t="s">
        <v>428</v>
      </c>
      <c r="G202" s="209" t="s">
        <v>144</v>
      </c>
      <c r="H202" s="210">
        <v>28.37</v>
      </c>
      <c r="I202" s="211"/>
      <c r="J202" s="212">
        <f>ROUND(I202*H202,2)</f>
        <v>0</v>
      </c>
      <c r="K202" s="208" t="s">
        <v>145</v>
      </c>
      <c r="L202" s="46"/>
      <c r="M202" s="213" t="s">
        <v>19</v>
      </c>
      <c r="N202" s="214" t="s">
        <v>44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216</v>
      </c>
      <c r="AT202" s="217" t="s">
        <v>141</v>
      </c>
      <c r="AU202" s="217" t="s">
        <v>83</v>
      </c>
      <c r="AY202" s="19" t="s">
        <v>138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81</v>
      </c>
      <c r="BK202" s="218">
        <f>ROUND(I202*H202,2)</f>
        <v>0</v>
      </c>
      <c r="BL202" s="19" t="s">
        <v>216</v>
      </c>
      <c r="BM202" s="217" t="s">
        <v>674</v>
      </c>
    </row>
    <row r="203" s="2" customFormat="1">
      <c r="A203" s="40"/>
      <c r="B203" s="41"/>
      <c r="C203" s="42"/>
      <c r="D203" s="219" t="s">
        <v>148</v>
      </c>
      <c r="E203" s="42"/>
      <c r="F203" s="220" t="s">
        <v>430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148</v>
      </c>
      <c r="AU203" s="19" t="s">
        <v>83</v>
      </c>
    </row>
    <row r="204" s="14" customFormat="1">
      <c r="A204" s="14"/>
      <c r="B204" s="236"/>
      <c r="C204" s="237"/>
      <c r="D204" s="226" t="s">
        <v>150</v>
      </c>
      <c r="E204" s="238" t="s">
        <v>19</v>
      </c>
      <c r="F204" s="239" t="s">
        <v>526</v>
      </c>
      <c r="G204" s="237"/>
      <c r="H204" s="238" t="s">
        <v>19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150</v>
      </c>
      <c r="AU204" s="245" t="s">
        <v>83</v>
      </c>
      <c r="AV204" s="14" t="s">
        <v>81</v>
      </c>
      <c r="AW204" s="14" t="s">
        <v>35</v>
      </c>
      <c r="AX204" s="14" t="s">
        <v>73</v>
      </c>
      <c r="AY204" s="245" t="s">
        <v>138</v>
      </c>
    </row>
    <row r="205" s="13" customFormat="1">
      <c r="A205" s="13"/>
      <c r="B205" s="224"/>
      <c r="C205" s="225"/>
      <c r="D205" s="226" t="s">
        <v>150</v>
      </c>
      <c r="E205" s="227" t="s">
        <v>19</v>
      </c>
      <c r="F205" s="228" t="s">
        <v>527</v>
      </c>
      <c r="G205" s="225"/>
      <c r="H205" s="229">
        <v>28.37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150</v>
      </c>
      <c r="AU205" s="235" t="s">
        <v>83</v>
      </c>
      <c r="AV205" s="13" t="s">
        <v>83</v>
      </c>
      <c r="AW205" s="13" t="s">
        <v>35</v>
      </c>
      <c r="AX205" s="13" t="s">
        <v>73</v>
      </c>
      <c r="AY205" s="235" t="s">
        <v>138</v>
      </c>
    </row>
    <row r="206" s="15" customFormat="1">
      <c r="A206" s="15"/>
      <c r="B206" s="246"/>
      <c r="C206" s="247"/>
      <c r="D206" s="226" t="s">
        <v>150</v>
      </c>
      <c r="E206" s="248" t="s">
        <v>19</v>
      </c>
      <c r="F206" s="249" t="s">
        <v>154</v>
      </c>
      <c r="G206" s="247"/>
      <c r="H206" s="250">
        <v>28.37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150</v>
      </c>
      <c r="AU206" s="256" t="s">
        <v>83</v>
      </c>
      <c r="AV206" s="15" t="s">
        <v>146</v>
      </c>
      <c r="AW206" s="15" t="s">
        <v>35</v>
      </c>
      <c r="AX206" s="15" t="s">
        <v>81</v>
      </c>
      <c r="AY206" s="256" t="s">
        <v>138</v>
      </c>
    </row>
    <row r="207" s="2" customFormat="1" ht="16.5" customHeight="1">
      <c r="A207" s="40"/>
      <c r="B207" s="41"/>
      <c r="C207" s="206" t="s">
        <v>498</v>
      </c>
      <c r="D207" s="206" t="s">
        <v>141</v>
      </c>
      <c r="E207" s="207" t="s">
        <v>433</v>
      </c>
      <c r="F207" s="208" t="s">
        <v>434</v>
      </c>
      <c r="G207" s="209" t="s">
        <v>144</v>
      </c>
      <c r="H207" s="210">
        <v>28.37</v>
      </c>
      <c r="I207" s="211"/>
      <c r="J207" s="212">
        <f>ROUND(I207*H207,2)</f>
        <v>0</v>
      </c>
      <c r="K207" s="208" t="s">
        <v>145</v>
      </c>
      <c r="L207" s="46"/>
      <c r="M207" s="213" t="s">
        <v>19</v>
      </c>
      <c r="N207" s="214" t="s">
        <v>44</v>
      </c>
      <c r="O207" s="86"/>
      <c r="P207" s="215">
        <f>O207*H207</f>
        <v>0</v>
      </c>
      <c r="Q207" s="215">
        <v>0.00029999999999999996</v>
      </c>
      <c r="R207" s="215">
        <f>Q207*H207</f>
        <v>0.008511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216</v>
      </c>
      <c r="AT207" s="217" t="s">
        <v>141</v>
      </c>
      <c r="AU207" s="217" t="s">
        <v>83</v>
      </c>
      <c r="AY207" s="19" t="s">
        <v>138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81</v>
      </c>
      <c r="BK207" s="218">
        <f>ROUND(I207*H207,2)</f>
        <v>0</v>
      </c>
      <c r="BL207" s="19" t="s">
        <v>216</v>
      </c>
      <c r="BM207" s="217" t="s">
        <v>675</v>
      </c>
    </row>
    <row r="208" s="2" customFormat="1">
      <c r="A208" s="40"/>
      <c r="B208" s="41"/>
      <c r="C208" s="42"/>
      <c r="D208" s="219" t="s">
        <v>148</v>
      </c>
      <c r="E208" s="42"/>
      <c r="F208" s="220" t="s">
        <v>436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148</v>
      </c>
      <c r="AU208" s="19" t="s">
        <v>83</v>
      </c>
    </row>
    <row r="209" s="2" customFormat="1" ht="24.15" customHeight="1">
      <c r="A209" s="40"/>
      <c r="B209" s="41"/>
      <c r="C209" s="206" t="s">
        <v>503</v>
      </c>
      <c r="D209" s="206" t="s">
        <v>141</v>
      </c>
      <c r="E209" s="207" t="s">
        <v>438</v>
      </c>
      <c r="F209" s="208" t="s">
        <v>439</v>
      </c>
      <c r="G209" s="209" t="s">
        <v>144</v>
      </c>
      <c r="H209" s="210">
        <v>28.37</v>
      </c>
      <c r="I209" s="211"/>
      <c r="J209" s="212">
        <f>ROUND(I209*H209,2)</f>
        <v>0</v>
      </c>
      <c r="K209" s="208" t="s">
        <v>145</v>
      </c>
      <c r="L209" s="46"/>
      <c r="M209" s="213" t="s">
        <v>19</v>
      </c>
      <c r="N209" s="214" t="s">
        <v>44</v>
      </c>
      <c r="O209" s="86"/>
      <c r="P209" s="215">
        <f>O209*H209</f>
        <v>0</v>
      </c>
      <c r="Q209" s="215">
        <v>0.0255</v>
      </c>
      <c r="R209" s="215">
        <f>Q209*H209</f>
        <v>0.72343499999999984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216</v>
      </c>
      <c r="AT209" s="217" t="s">
        <v>141</v>
      </c>
      <c r="AU209" s="217" t="s">
        <v>83</v>
      </c>
      <c r="AY209" s="19" t="s">
        <v>138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81</v>
      </c>
      <c r="BK209" s="218">
        <f>ROUND(I209*H209,2)</f>
        <v>0</v>
      </c>
      <c r="BL209" s="19" t="s">
        <v>216</v>
      </c>
      <c r="BM209" s="217" t="s">
        <v>676</v>
      </c>
    </row>
    <row r="210" s="2" customFormat="1">
      <c r="A210" s="40"/>
      <c r="B210" s="41"/>
      <c r="C210" s="42"/>
      <c r="D210" s="219" t="s">
        <v>148</v>
      </c>
      <c r="E210" s="42"/>
      <c r="F210" s="220" t="s">
        <v>441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148</v>
      </c>
      <c r="AU210" s="19" t="s">
        <v>83</v>
      </c>
    </row>
    <row r="211" s="2" customFormat="1" ht="21.75" customHeight="1">
      <c r="A211" s="40"/>
      <c r="B211" s="41"/>
      <c r="C211" s="206" t="s">
        <v>510</v>
      </c>
      <c r="D211" s="206" t="s">
        <v>141</v>
      </c>
      <c r="E211" s="207" t="s">
        <v>443</v>
      </c>
      <c r="F211" s="208" t="s">
        <v>444</v>
      </c>
      <c r="G211" s="209" t="s">
        <v>169</v>
      </c>
      <c r="H211" s="210">
        <v>21.14</v>
      </c>
      <c r="I211" s="211"/>
      <c r="J211" s="212">
        <f>ROUND(I211*H211,2)</f>
        <v>0</v>
      </c>
      <c r="K211" s="208" t="s">
        <v>145</v>
      </c>
      <c r="L211" s="46"/>
      <c r="M211" s="213" t="s">
        <v>19</v>
      </c>
      <c r="N211" s="214" t="s">
        <v>44</v>
      </c>
      <c r="O211" s="86"/>
      <c r="P211" s="215">
        <f>O211*H211</f>
        <v>0</v>
      </c>
      <c r="Q211" s="215">
        <v>0.00029999999999999996</v>
      </c>
      <c r="R211" s="215">
        <f>Q211*H211</f>
        <v>0.006342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216</v>
      </c>
      <c r="AT211" s="217" t="s">
        <v>141</v>
      </c>
      <c r="AU211" s="217" t="s">
        <v>83</v>
      </c>
      <c r="AY211" s="19" t="s">
        <v>138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81</v>
      </c>
      <c r="BK211" s="218">
        <f>ROUND(I211*H211,2)</f>
        <v>0</v>
      </c>
      <c r="BL211" s="19" t="s">
        <v>216</v>
      </c>
      <c r="BM211" s="217" t="s">
        <v>677</v>
      </c>
    </row>
    <row r="212" s="2" customFormat="1">
      <c r="A212" s="40"/>
      <c r="B212" s="41"/>
      <c r="C212" s="42"/>
      <c r="D212" s="219" t="s">
        <v>148</v>
      </c>
      <c r="E212" s="42"/>
      <c r="F212" s="220" t="s">
        <v>446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148</v>
      </c>
      <c r="AU212" s="19" t="s">
        <v>83</v>
      </c>
    </row>
    <row r="213" s="13" customFormat="1">
      <c r="A213" s="13"/>
      <c r="B213" s="224"/>
      <c r="C213" s="225"/>
      <c r="D213" s="226" t="s">
        <v>150</v>
      </c>
      <c r="E213" s="227" t="s">
        <v>19</v>
      </c>
      <c r="F213" s="228" t="s">
        <v>678</v>
      </c>
      <c r="G213" s="225"/>
      <c r="H213" s="229">
        <v>21.14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150</v>
      </c>
      <c r="AU213" s="235" t="s">
        <v>83</v>
      </c>
      <c r="AV213" s="13" t="s">
        <v>83</v>
      </c>
      <c r="AW213" s="13" t="s">
        <v>35</v>
      </c>
      <c r="AX213" s="13" t="s">
        <v>73</v>
      </c>
      <c r="AY213" s="235" t="s">
        <v>138</v>
      </c>
    </row>
    <row r="214" s="15" customFormat="1">
      <c r="A214" s="15"/>
      <c r="B214" s="246"/>
      <c r="C214" s="247"/>
      <c r="D214" s="226" t="s">
        <v>150</v>
      </c>
      <c r="E214" s="248" t="s">
        <v>19</v>
      </c>
      <c r="F214" s="249" t="s">
        <v>154</v>
      </c>
      <c r="G214" s="247"/>
      <c r="H214" s="250">
        <v>21.14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6" t="s">
        <v>150</v>
      </c>
      <c r="AU214" s="256" t="s">
        <v>83</v>
      </c>
      <c r="AV214" s="15" t="s">
        <v>146</v>
      </c>
      <c r="AW214" s="15" t="s">
        <v>35</v>
      </c>
      <c r="AX214" s="15" t="s">
        <v>81</v>
      </c>
      <c r="AY214" s="256" t="s">
        <v>138</v>
      </c>
    </row>
    <row r="215" s="2" customFormat="1" ht="21.75" customHeight="1">
      <c r="A215" s="40"/>
      <c r="B215" s="41"/>
      <c r="C215" s="260" t="s">
        <v>679</v>
      </c>
      <c r="D215" s="260" t="s">
        <v>345</v>
      </c>
      <c r="E215" s="261" t="s">
        <v>448</v>
      </c>
      <c r="F215" s="262" t="s">
        <v>449</v>
      </c>
      <c r="G215" s="263" t="s">
        <v>144</v>
      </c>
      <c r="H215" s="264">
        <v>3.171</v>
      </c>
      <c r="I215" s="265"/>
      <c r="J215" s="266">
        <f>ROUND(I215*H215,2)</f>
        <v>0</v>
      </c>
      <c r="K215" s="262" t="s">
        <v>145</v>
      </c>
      <c r="L215" s="267"/>
      <c r="M215" s="268" t="s">
        <v>19</v>
      </c>
      <c r="N215" s="269" t="s">
        <v>44</v>
      </c>
      <c r="O215" s="86"/>
      <c r="P215" s="215">
        <f>O215*H215</f>
        <v>0</v>
      </c>
      <c r="Q215" s="215">
        <v>0.021999999999999996</v>
      </c>
      <c r="R215" s="215">
        <f>Q215*H215</f>
        <v>0.069761999999999984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364</v>
      </c>
      <c r="AT215" s="217" t="s">
        <v>345</v>
      </c>
      <c r="AU215" s="217" t="s">
        <v>83</v>
      </c>
      <c r="AY215" s="19" t="s">
        <v>138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81</v>
      </c>
      <c r="BK215" s="218">
        <f>ROUND(I215*H215,2)</f>
        <v>0</v>
      </c>
      <c r="BL215" s="19" t="s">
        <v>216</v>
      </c>
      <c r="BM215" s="217" t="s">
        <v>680</v>
      </c>
    </row>
    <row r="216" s="13" customFormat="1">
      <c r="A216" s="13"/>
      <c r="B216" s="224"/>
      <c r="C216" s="225"/>
      <c r="D216" s="226" t="s">
        <v>150</v>
      </c>
      <c r="E216" s="225"/>
      <c r="F216" s="228" t="s">
        <v>681</v>
      </c>
      <c r="G216" s="225"/>
      <c r="H216" s="229">
        <v>3.171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150</v>
      </c>
      <c r="AU216" s="235" t="s">
        <v>83</v>
      </c>
      <c r="AV216" s="13" t="s">
        <v>83</v>
      </c>
      <c r="AW216" s="13" t="s">
        <v>4</v>
      </c>
      <c r="AX216" s="13" t="s">
        <v>81</v>
      </c>
      <c r="AY216" s="235" t="s">
        <v>138</v>
      </c>
    </row>
    <row r="217" s="2" customFormat="1" ht="24.15" customHeight="1">
      <c r="A217" s="40"/>
      <c r="B217" s="41"/>
      <c r="C217" s="206" t="s">
        <v>682</v>
      </c>
      <c r="D217" s="206" t="s">
        <v>141</v>
      </c>
      <c r="E217" s="207" t="s">
        <v>453</v>
      </c>
      <c r="F217" s="208" t="s">
        <v>454</v>
      </c>
      <c r="G217" s="209" t="s">
        <v>144</v>
      </c>
      <c r="H217" s="210">
        <v>28.37</v>
      </c>
      <c r="I217" s="211"/>
      <c r="J217" s="212">
        <f>ROUND(I217*H217,2)</f>
        <v>0</v>
      </c>
      <c r="K217" s="208" t="s">
        <v>145</v>
      </c>
      <c r="L217" s="46"/>
      <c r="M217" s="213" t="s">
        <v>19</v>
      </c>
      <c r="N217" s="214" t="s">
        <v>44</v>
      </c>
      <c r="O217" s="86"/>
      <c r="P217" s="215">
        <f>O217*H217</f>
        <v>0</v>
      </c>
      <c r="Q217" s="215">
        <v>0.00755</v>
      </c>
      <c r="R217" s="215">
        <f>Q217*H217</f>
        <v>0.2141935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216</v>
      </c>
      <c r="AT217" s="217" t="s">
        <v>141</v>
      </c>
      <c r="AU217" s="217" t="s">
        <v>83</v>
      </c>
      <c r="AY217" s="19" t="s">
        <v>138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81</v>
      </c>
      <c r="BK217" s="218">
        <f>ROUND(I217*H217,2)</f>
        <v>0</v>
      </c>
      <c r="BL217" s="19" t="s">
        <v>216</v>
      </c>
      <c r="BM217" s="217" t="s">
        <v>683</v>
      </c>
    </row>
    <row r="218" s="2" customFormat="1">
      <c r="A218" s="40"/>
      <c r="B218" s="41"/>
      <c r="C218" s="42"/>
      <c r="D218" s="219" t="s">
        <v>148</v>
      </c>
      <c r="E218" s="42"/>
      <c r="F218" s="220" t="s">
        <v>456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148</v>
      </c>
      <c r="AU218" s="19" t="s">
        <v>83</v>
      </c>
    </row>
    <row r="219" s="2" customFormat="1" ht="21.75" customHeight="1">
      <c r="A219" s="40"/>
      <c r="B219" s="41"/>
      <c r="C219" s="260" t="s">
        <v>684</v>
      </c>
      <c r="D219" s="260" t="s">
        <v>345</v>
      </c>
      <c r="E219" s="261" t="s">
        <v>448</v>
      </c>
      <c r="F219" s="262" t="s">
        <v>449</v>
      </c>
      <c r="G219" s="263" t="s">
        <v>144</v>
      </c>
      <c r="H219" s="264">
        <v>31.207</v>
      </c>
      <c r="I219" s="265"/>
      <c r="J219" s="266">
        <f>ROUND(I219*H219,2)</f>
        <v>0</v>
      </c>
      <c r="K219" s="262" t="s">
        <v>145</v>
      </c>
      <c r="L219" s="267"/>
      <c r="M219" s="268" t="s">
        <v>19</v>
      </c>
      <c r="N219" s="269" t="s">
        <v>44</v>
      </c>
      <c r="O219" s="86"/>
      <c r="P219" s="215">
        <f>O219*H219</f>
        <v>0</v>
      </c>
      <c r="Q219" s="215">
        <v>0.021999999999999996</v>
      </c>
      <c r="R219" s="215">
        <f>Q219*H219</f>
        <v>0.686554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364</v>
      </c>
      <c r="AT219" s="217" t="s">
        <v>345</v>
      </c>
      <c r="AU219" s="217" t="s">
        <v>83</v>
      </c>
      <c r="AY219" s="19" t="s">
        <v>138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81</v>
      </c>
      <c r="BK219" s="218">
        <f>ROUND(I219*H219,2)</f>
        <v>0</v>
      </c>
      <c r="BL219" s="19" t="s">
        <v>216</v>
      </c>
      <c r="BM219" s="217" t="s">
        <v>685</v>
      </c>
    </row>
    <row r="220" s="13" customFormat="1">
      <c r="A220" s="13"/>
      <c r="B220" s="224"/>
      <c r="C220" s="225"/>
      <c r="D220" s="226" t="s">
        <v>150</v>
      </c>
      <c r="E220" s="225"/>
      <c r="F220" s="228" t="s">
        <v>686</v>
      </c>
      <c r="G220" s="225"/>
      <c r="H220" s="229">
        <v>31.207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150</v>
      </c>
      <c r="AU220" s="235" t="s">
        <v>83</v>
      </c>
      <c r="AV220" s="13" t="s">
        <v>83</v>
      </c>
      <c r="AW220" s="13" t="s">
        <v>4</v>
      </c>
      <c r="AX220" s="13" t="s">
        <v>81</v>
      </c>
      <c r="AY220" s="235" t="s">
        <v>138</v>
      </c>
    </row>
    <row r="221" s="2" customFormat="1" ht="16.5" customHeight="1">
      <c r="A221" s="40"/>
      <c r="B221" s="41"/>
      <c r="C221" s="206" t="s">
        <v>687</v>
      </c>
      <c r="D221" s="206" t="s">
        <v>141</v>
      </c>
      <c r="E221" s="207" t="s">
        <v>461</v>
      </c>
      <c r="F221" s="208" t="s">
        <v>462</v>
      </c>
      <c r="G221" s="209" t="s">
        <v>169</v>
      </c>
      <c r="H221" s="210">
        <v>21.14</v>
      </c>
      <c r="I221" s="211"/>
      <c r="J221" s="212">
        <f>ROUND(I221*H221,2)</f>
        <v>0</v>
      </c>
      <c r="K221" s="208" t="s">
        <v>145</v>
      </c>
      <c r="L221" s="46"/>
      <c r="M221" s="213" t="s">
        <v>19</v>
      </c>
      <c r="N221" s="214" t="s">
        <v>44</v>
      </c>
      <c r="O221" s="86"/>
      <c r="P221" s="215">
        <f>O221*H221</f>
        <v>0</v>
      </c>
      <c r="Q221" s="215">
        <v>9E-05</v>
      </c>
      <c r="R221" s="215">
        <f>Q221*H221</f>
        <v>0.0019026000000000003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216</v>
      </c>
      <c r="AT221" s="217" t="s">
        <v>141</v>
      </c>
      <c r="AU221" s="217" t="s">
        <v>83</v>
      </c>
      <c r="AY221" s="19" t="s">
        <v>138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81</v>
      </c>
      <c r="BK221" s="218">
        <f>ROUND(I221*H221,2)</f>
        <v>0</v>
      </c>
      <c r="BL221" s="19" t="s">
        <v>216</v>
      </c>
      <c r="BM221" s="217" t="s">
        <v>688</v>
      </c>
    </row>
    <row r="222" s="2" customFormat="1">
      <c r="A222" s="40"/>
      <c r="B222" s="41"/>
      <c r="C222" s="42"/>
      <c r="D222" s="219" t="s">
        <v>148</v>
      </c>
      <c r="E222" s="42"/>
      <c r="F222" s="220" t="s">
        <v>464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148</v>
      </c>
      <c r="AU222" s="19" t="s">
        <v>83</v>
      </c>
    </row>
    <row r="223" s="2" customFormat="1" ht="16.5" customHeight="1">
      <c r="A223" s="40"/>
      <c r="B223" s="41"/>
      <c r="C223" s="206" t="s">
        <v>689</v>
      </c>
      <c r="D223" s="206" t="s">
        <v>141</v>
      </c>
      <c r="E223" s="207" t="s">
        <v>466</v>
      </c>
      <c r="F223" s="208" t="s">
        <v>467</v>
      </c>
      <c r="G223" s="209" t="s">
        <v>169</v>
      </c>
      <c r="H223" s="210">
        <v>28.37</v>
      </c>
      <c r="I223" s="211"/>
      <c r="J223" s="212">
        <f>ROUND(I223*H223,2)</f>
        <v>0</v>
      </c>
      <c r="K223" s="208" t="s">
        <v>145</v>
      </c>
      <c r="L223" s="46"/>
      <c r="M223" s="213" t="s">
        <v>19</v>
      </c>
      <c r="N223" s="214" t="s">
        <v>44</v>
      </c>
      <c r="O223" s="86"/>
      <c r="P223" s="215">
        <f>O223*H223</f>
        <v>0</v>
      </c>
      <c r="Q223" s="215">
        <v>0.0014200000000000002</v>
      </c>
      <c r="R223" s="215">
        <f>Q223*H223</f>
        <v>0.040285400000000008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216</v>
      </c>
      <c r="AT223" s="217" t="s">
        <v>141</v>
      </c>
      <c r="AU223" s="217" t="s">
        <v>83</v>
      </c>
      <c r="AY223" s="19" t="s">
        <v>138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81</v>
      </c>
      <c r="BK223" s="218">
        <f>ROUND(I223*H223,2)</f>
        <v>0</v>
      </c>
      <c r="BL223" s="19" t="s">
        <v>216</v>
      </c>
      <c r="BM223" s="217" t="s">
        <v>690</v>
      </c>
    </row>
    <row r="224" s="2" customFormat="1">
      <c r="A224" s="40"/>
      <c r="B224" s="41"/>
      <c r="C224" s="42"/>
      <c r="D224" s="219" t="s">
        <v>148</v>
      </c>
      <c r="E224" s="42"/>
      <c r="F224" s="220" t="s">
        <v>469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148</v>
      </c>
      <c r="AU224" s="19" t="s">
        <v>83</v>
      </c>
    </row>
    <row r="225" s="2" customFormat="1" ht="24.15" customHeight="1">
      <c r="A225" s="40"/>
      <c r="B225" s="41"/>
      <c r="C225" s="206" t="s">
        <v>691</v>
      </c>
      <c r="D225" s="206" t="s">
        <v>141</v>
      </c>
      <c r="E225" s="207" t="s">
        <v>471</v>
      </c>
      <c r="F225" s="208" t="s">
        <v>472</v>
      </c>
      <c r="G225" s="209" t="s">
        <v>179</v>
      </c>
      <c r="H225" s="210">
        <v>1.7509999999999997</v>
      </c>
      <c r="I225" s="211"/>
      <c r="J225" s="212">
        <f>ROUND(I225*H225,2)</f>
        <v>0</v>
      </c>
      <c r="K225" s="208" t="s">
        <v>145</v>
      </c>
      <c r="L225" s="46"/>
      <c r="M225" s="213" t="s">
        <v>19</v>
      </c>
      <c r="N225" s="214" t="s">
        <v>44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216</v>
      </c>
      <c r="AT225" s="217" t="s">
        <v>141</v>
      </c>
      <c r="AU225" s="217" t="s">
        <v>83</v>
      </c>
      <c r="AY225" s="19" t="s">
        <v>138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81</v>
      </c>
      <c r="BK225" s="218">
        <f>ROUND(I225*H225,2)</f>
        <v>0</v>
      </c>
      <c r="BL225" s="19" t="s">
        <v>216</v>
      </c>
      <c r="BM225" s="217" t="s">
        <v>692</v>
      </c>
    </row>
    <row r="226" s="2" customFormat="1">
      <c r="A226" s="40"/>
      <c r="B226" s="41"/>
      <c r="C226" s="42"/>
      <c r="D226" s="219" t="s">
        <v>148</v>
      </c>
      <c r="E226" s="42"/>
      <c r="F226" s="220" t="s">
        <v>474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148</v>
      </c>
      <c r="AU226" s="19" t="s">
        <v>83</v>
      </c>
    </row>
    <row r="227" s="12" customFormat="1" ht="22.8" customHeight="1">
      <c r="A227" s="12"/>
      <c r="B227" s="190"/>
      <c r="C227" s="191"/>
      <c r="D227" s="192" t="s">
        <v>72</v>
      </c>
      <c r="E227" s="204" t="s">
        <v>276</v>
      </c>
      <c r="F227" s="204" t="s">
        <v>277</v>
      </c>
      <c r="G227" s="191"/>
      <c r="H227" s="191"/>
      <c r="I227" s="194"/>
      <c r="J227" s="205">
        <f>BK227</f>
        <v>0</v>
      </c>
      <c r="K227" s="191"/>
      <c r="L227" s="196"/>
      <c r="M227" s="197"/>
      <c r="N227" s="198"/>
      <c r="O227" s="198"/>
      <c r="P227" s="199">
        <f>SUM(P228:P236)</f>
        <v>0</v>
      </c>
      <c r="Q227" s="198"/>
      <c r="R227" s="199">
        <f>SUM(R228:R236)</f>
        <v>0.00018</v>
      </c>
      <c r="S227" s="198"/>
      <c r="T227" s="200">
        <f>SUM(T228:T236)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1" t="s">
        <v>83</v>
      </c>
      <c r="AT227" s="202" t="s">
        <v>72</v>
      </c>
      <c r="AU227" s="202" t="s">
        <v>81</v>
      </c>
      <c r="AY227" s="201" t="s">
        <v>138</v>
      </c>
      <c r="BK227" s="203">
        <f>SUM(BK228:BK236)</f>
        <v>0</v>
      </c>
    </row>
    <row r="228" s="2" customFormat="1" ht="16.5" customHeight="1">
      <c r="A228" s="40"/>
      <c r="B228" s="41"/>
      <c r="C228" s="206" t="s">
        <v>693</v>
      </c>
      <c r="D228" s="206" t="s">
        <v>141</v>
      </c>
      <c r="E228" s="207" t="s">
        <v>476</v>
      </c>
      <c r="F228" s="208" t="s">
        <v>477</v>
      </c>
      <c r="G228" s="209" t="s">
        <v>144</v>
      </c>
      <c r="H228" s="210">
        <v>1.95</v>
      </c>
      <c r="I228" s="211"/>
      <c r="J228" s="212">
        <f>ROUND(I228*H228,2)</f>
        <v>0</v>
      </c>
      <c r="K228" s="208" t="s">
        <v>145</v>
      </c>
      <c r="L228" s="46"/>
      <c r="M228" s="213" t="s">
        <v>19</v>
      </c>
      <c r="N228" s="214" t="s">
        <v>44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216</v>
      </c>
      <c r="AT228" s="217" t="s">
        <v>141</v>
      </c>
      <c r="AU228" s="217" t="s">
        <v>83</v>
      </c>
      <c r="AY228" s="19" t="s">
        <v>138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81</v>
      </c>
      <c r="BK228" s="218">
        <f>ROUND(I228*H228,2)</f>
        <v>0</v>
      </c>
      <c r="BL228" s="19" t="s">
        <v>216</v>
      </c>
      <c r="BM228" s="217" t="s">
        <v>694</v>
      </c>
    </row>
    <row r="229" s="2" customFormat="1">
      <c r="A229" s="40"/>
      <c r="B229" s="41"/>
      <c r="C229" s="42"/>
      <c r="D229" s="219" t="s">
        <v>148</v>
      </c>
      <c r="E229" s="42"/>
      <c r="F229" s="220" t="s">
        <v>479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148</v>
      </c>
      <c r="AU229" s="19" t="s">
        <v>83</v>
      </c>
    </row>
    <row r="230" s="14" customFormat="1">
      <c r="A230" s="14"/>
      <c r="B230" s="236"/>
      <c r="C230" s="237"/>
      <c r="D230" s="226" t="s">
        <v>150</v>
      </c>
      <c r="E230" s="238" t="s">
        <v>19</v>
      </c>
      <c r="F230" s="239" t="s">
        <v>480</v>
      </c>
      <c r="G230" s="237"/>
      <c r="H230" s="238" t="s">
        <v>19</v>
      </c>
      <c r="I230" s="240"/>
      <c r="J230" s="237"/>
      <c r="K230" s="237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150</v>
      </c>
      <c r="AU230" s="245" t="s">
        <v>83</v>
      </c>
      <c r="AV230" s="14" t="s">
        <v>81</v>
      </c>
      <c r="AW230" s="14" t="s">
        <v>35</v>
      </c>
      <c r="AX230" s="14" t="s">
        <v>73</v>
      </c>
      <c r="AY230" s="245" t="s">
        <v>138</v>
      </c>
    </row>
    <row r="231" s="13" customFormat="1">
      <c r="A231" s="13"/>
      <c r="B231" s="224"/>
      <c r="C231" s="225"/>
      <c r="D231" s="226" t="s">
        <v>150</v>
      </c>
      <c r="E231" s="227" t="s">
        <v>19</v>
      </c>
      <c r="F231" s="228" t="s">
        <v>695</v>
      </c>
      <c r="G231" s="225"/>
      <c r="H231" s="229">
        <v>1.95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150</v>
      </c>
      <c r="AU231" s="235" t="s">
        <v>83</v>
      </c>
      <c r="AV231" s="13" t="s">
        <v>83</v>
      </c>
      <c r="AW231" s="13" t="s">
        <v>35</v>
      </c>
      <c r="AX231" s="13" t="s">
        <v>73</v>
      </c>
      <c r="AY231" s="235" t="s">
        <v>138</v>
      </c>
    </row>
    <row r="232" s="15" customFormat="1">
      <c r="A232" s="15"/>
      <c r="B232" s="246"/>
      <c r="C232" s="247"/>
      <c r="D232" s="226" t="s">
        <v>150</v>
      </c>
      <c r="E232" s="248" t="s">
        <v>19</v>
      </c>
      <c r="F232" s="249" t="s">
        <v>154</v>
      </c>
      <c r="G232" s="247"/>
      <c r="H232" s="250">
        <v>1.95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6" t="s">
        <v>150</v>
      </c>
      <c r="AU232" s="256" t="s">
        <v>83</v>
      </c>
      <c r="AV232" s="15" t="s">
        <v>146</v>
      </c>
      <c r="AW232" s="15" t="s">
        <v>35</v>
      </c>
      <c r="AX232" s="15" t="s">
        <v>81</v>
      </c>
      <c r="AY232" s="256" t="s">
        <v>138</v>
      </c>
    </row>
    <row r="233" s="2" customFormat="1" ht="16.5" customHeight="1">
      <c r="A233" s="40"/>
      <c r="B233" s="41"/>
      <c r="C233" s="206" t="s">
        <v>696</v>
      </c>
      <c r="D233" s="206" t="s">
        <v>141</v>
      </c>
      <c r="E233" s="207" t="s">
        <v>482</v>
      </c>
      <c r="F233" s="208" t="s">
        <v>483</v>
      </c>
      <c r="G233" s="209" t="s">
        <v>144</v>
      </c>
      <c r="H233" s="210">
        <v>0.75</v>
      </c>
      <c r="I233" s="211"/>
      <c r="J233" s="212">
        <f>ROUND(I233*H233,2)</f>
        <v>0</v>
      </c>
      <c r="K233" s="208" t="s">
        <v>145</v>
      </c>
      <c r="L233" s="46"/>
      <c r="M233" s="213" t="s">
        <v>19</v>
      </c>
      <c r="N233" s="214" t="s">
        <v>44</v>
      </c>
      <c r="O233" s="86"/>
      <c r="P233" s="215">
        <f>O233*H233</f>
        <v>0</v>
      </c>
      <c r="Q233" s="215">
        <v>0.00012</v>
      </c>
      <c r="R233" s="215">
        <f>Q233*H233</f>
        <v>9E-05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216</v>
      </c>
      <c r="AT233" s="217" t="s">
        <v>141</v>
      </c>
      <c r="AU233" s="217" t="s">
        <v>83</v>
      </c>
      <c r="AY233" s="19" t="s">
        <v>138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81</v>
      </c>
      <c r="BK233" s="218">
        <f>ROUND(I233*H233,2)</f>
        <v>0</v>
      </c>
      <c r="BL233" s="19" t="s">
        <v>216</v>
      </c>
      <c r="BM233" s="217" t="s">
        <v>697</v>
      </c>
    </row>
    <row r="234" s="2" customFormat="1">
      <c r="A234" s="40"/>
      <c r="B234" s="41"/>
      <c r="C234" s="42"/>
      <c r="D234" s="219" t="s">
        <v>148</v>
      </c>
      <c r="E234" s="42"/>
      <c r="F234" s="220" t="s">
        <v>485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148</v>
      </c>
      <c r="AU234" s="19" t="s">
        <v>83</v>
      </c>
    </row>
    <row r="235" s="2" customFormat="1" ht="16.5" customHeight="1">
      <c r="A235" s="40"/>
      <c r="B235" s="41"/>
      <c r="C235" s="206" t="s">
        <v>698</v>
      </c>
      <c r="D235" s="206" t="s">
        <v>141</v>
      </c>
      <c r="E235" s="207" t="s">
        <v>487</v>
      </c>
      <c r="F235" s="208" t="s">
        <v>488</v>
      </c>
      <c r="G235" s="209" t="s">
        <v>144</v>
      </c>
      <c r="H235" s="210">
        <v>0.75</v>
      </c>
      <c r="I235" s="211"/>
      <c r="J235" s="212">
        <f>ROUND(I235*H235,2)</f>
        <v>0</v>
      </c>
      <c r="K235" s="208" t="s">
        <v>145</v>
      </c>
      <c r="L235" s="46"/>
      <c r="M235" s="213" t="s">
        <v>19</v>
      </c>
      <c r="N235" s="214" t="s">
        <v>44</v>
      </c>
      <c r="O235" s="86"/>
      <c r="P235" s="215">
        <f>O235*H235</f>
        <v>0</v>
      </c>
      <c r="Q235" s="215">
        <v>0.00012</v>
      </c>
      <c r="R235" s="215">
        <f>Q235*H235</f>
        <v>9E-05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216</v>
      </c>
      <c r="AT235" s="217" t="s">
        <v>141</v>
      </c>
      <c r="AU235" s="217" t="s">
        <v>83</v>
      </c>
      <c r="AY235" s="19" t="s">
        <v>138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81</v>
      </c>
      <c r="BK235" s="218">
        <f>ROUND(I235*H235,2)</f>
        <v>0</v>
      </c>
      <c r="BL235" s="19" t="s">
        <v>216</v>
      </c>
      <c r="BM235" s="217" t="s">
        <v>699</v>
      </c>
    </row>
    <row r="236" s="2" customFormat="1">
      <c r="A236" s="40"/>
      <c r="B236" s="41"/>
      <c r="C236" s="42"/>
      <c r="D236" s="219" t="s">
        <v>148</v>
      </c>
      <c r="E236" s="42"/>
      <c r="F236" s="220" t="s">
        <v>490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148</v>
      </c>
      <c r="AU236" s="19" t="s">
        <v>83</v>
      </c>
    </row>
    <row r="237" s="12" customFormat="1" ht="22.8" customHeight="1">
      <c r="A237" s="12"/>
      <c r="B237" s="190"/>
      <c r="C237" s="191"/>
      <c r="D237" s="192" t="s">
        <v>72</v>
      </c>
      <c r="E237" s="204" t="s">
        <v>284</v>
      </c>
      <c r="F237" s="204" t="s">
        <v>285</v>
      </c>
      <c r="G237" s="191"/>
      <c r="H237" s="191"/>
      <c r="I237" s="194"/>
      <c r="J237" s="205">
        <f>BK237</f>
        <v>0</v>
      </c>
      <c r="K237" s="191"/>
      <c r="L237" s="196"/>
      <c r="M237" s="197"/>
      <c r="N237" s="198"/>
      <c r="O237" s="198"/>
      <c r="P237" s="199">
        <f>SUM(P238:P248)</f>
        <v>0</v>
      </c>
      <c r="Q237" s="198"/>
      <c r="R237" s="199">
        <f>SUM(R238:R248)</f>
        <v>0.0410325</v>
      </c>
      <c r="S237" s="198"/>
      <c r="T237" s="200">
        <f>SUM(T238:T248)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1" t="s">
        <v>83</v>
      </c>
      <c r="AT237" s="202" t="s">
        <v>72</v>
      </c>
      <c r="AU237" s="202" t="s">
        <v>81</v>
      </c>
      <c r="AY237" s="201" t="s">
        <v>138</v>
      </c>
      <c r="BK237" s="203">
        <f>SUM(BK238:BK248)</f>
        <v>0</v>
      </c>
    </row>
    <row r="238" s="2" customFormat="1" ht="16.5" customHeight="1">
      <c r="A238" s="40"/>
      <c r="B238" s="41"/>
      <c r="C238" s="206" t="s">
        <v>700</v>
      </c>
      <c r="D238" s="206" t="s">
        <v>141</v>
      </c>
      <c r="E238" s="207" t="s">
        <v>492</v>
      </c>
      <c r="F238" s="208" t="s">
        <v>493</v>
      </c>
      <c r="G238" s="209" t="s">
        <v>144</v>
      </c>
      <c r="H238" s="210">
        <v>82.065</v>
      </c>
      <c r="I238" s="211"/>
      <c r="J238" s="212">
        <f>ROUND(I238*H238,2)</f>
        <v>0</v>
      </c>
      <c r="K238" s="208" t="s">
        <v>145</v>
      </c>
      <c r="L238" s="46"/>
      <c r="M238" s="213" t="s">
        <v>19</v>
      </c>
      <c r="N238" s="214" t="s">
        <v>44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216</v>
      </c>
      <c r="AT238" s="217" t="s">
        <v>141</v>
      </c>
      <c r="AU238" s="217" t="s">
        <v>83</v>
      </c>
      <c r="AY238" s="19" t="s">
        <v>138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81</v>
      </c>
      <c r="BK238" s="218">
        <f>ROUND(I238*H238,2)</f>
        <v>0</v>
      </c>
      <c r="BL238" s="19" t="s">
        <v>216</v>
      </c>
      <c r="BM238" s="217" t="s">
        <v>701</v>
      </c>
    </row>
    <row r="239" s="2" customFormat="1">
      <c r="A239" s="40"/>
      <c r="B239" s="41"/>
      <c r="C239" s="42"/>
      <c r="D239" s="219" t="s">
        <v>148</v>
      </c>
      <c r="E239" s="42"/>
      <c r="F239" s="220" t="s">
        <v>495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148</v>
      </c>
      <c r="AU239" s="19" t="s">
        <v>83</v>
      </c>
    </row>
    <row r="240" s="14" customFormat="1">
      <c r="A240" s="14"/>
      <c r="B240" s="236"/>
      <c r="C240" s="237"/>
      <c r="D240" s="226" t="s">
        <v>150</v>
      </c>
      <c r="E240" s="238" t="s">
        <v>19</v>
      </c>
      <c r="F240" s="239" t="s">
        <v>291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150</v>
      </c>
      <c r="AU240" s="245" t="s">
        <v>83</v>
      </c>
      <c r="AV240" s="14" t="s">
        <v>81</v>
      </c>
      <c r="AW240" s="14" t="s">
        <v>35</v>
      </c>
      <c r="AX240" s="14" t="s">
        <v>73</v>
      </c>
      <c r="AY240" s="245" t="s">
        <v>138</v>
      </c>
    </row>
    <row r="241" s="13" customFormat="1">
      <c r="A241" s="13"/>
      <c r="B241" s="224"/>
      <c r="C241" s="225"/>
      <c r="D241" s="226" t="s">
        <v>150</v>
      </c>
      <c r="E241" s="227" t="s">
        <v>19</v>
      </c>
      <c r="F241" s="228" t="s">
        <v>568</v>
      </c>
      <c r="G241" s="225"/>
      <c r="H241" s="229">
        <v>52.81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150</v>
      </c>
      <c r="AU241" s="235" t="s">
        <v>83</v>
      </c>
      <c r="AV241" s="13" t="s">
        <v>83</v>
      </c>
      <c r="AW241" s="13" t="s">
        <v>35</v>
      </c>
      <c r="AX241" s="13" t="s">
        <v>73</v>
      </c>
      <c r="AY241" s="235" t="s">
        <v>138</v>
      </c>
    </row>
    <row r="242" s="14" customFormat="1">
      <c r="A242" s="14"/>
      <c r="B242" s="236"/>
      <c r="C242" s="237"/>
      <c r="D242" s="226" t="s">
        <v>150</v>
      </c>
      <c r="E242" s="238" t="s">
        <v>19</v>
      </c>
      <c r="F242" s="239" t="s">
        <v>295</v>
      </c>
      <c r="G242" s="237"/>
      <c r="H242" s="238" t="s">
        <v>19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150</v>
      </c>
      <c r="AU242" s="245" t="s">
        <v>83</v>
      </c>
      <c r="AV242" s="14" t="s">
        <v>81</v>
      </c>
      <c r="AW242" s="14" t="s">
        <v>35</v>
      </c>
      <c r="AX242" s="14" t="s">
        <v>73</v>
      </c>
      <c r="AY242" s="245" t="s">
        <v>138</v>
      </c>
    </row>
    <row r="243" s="13" customFormat="1">
      <c r="A243" s="13"/>
      <c r="B243" s="224"/>
      <c r="C243" s="225"/>
      <c r="D243" s="226" t="s">
        <v>150</v>
      </c>
      <c r="E243" s="227" t="s">
        <v>19</v>
      </c>
      <c r="F243" s="228" t="s">
        <v>569</v>
      </c>
      <c r="G243" s="225"/>
      <c r="H243" s="229">
        <v>29.255</v>
      </c>
      <c r="I243" s="230"/>
      <c r="J243" s="225"/>
      <c r="K243" s="225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150</v>
      </c>
      <c r="AU243" s="235" t="s">
        <v>83</v>
      </c>
      <c r="AV243" s="13" t="s">
        <v>83</v>
      </c>
      <c r="AW243" s="13" t="s">
        <v>35</v>
      </c>
      <c r="AX243" s="13" t="s">
        <v>73</v>
      </c>
      <c r="AY243" s="235" t="s">
        <v>138</v>
      </c>
    </row>
    <row r="244" s="15" customFormat="1">
      <c r="A244" s="15"/>
      <c r="B244" s="246"/>
      <c r="C244" s="247"/>
      <c r="D244" s="226" t="s">
        <v>150</v>
      </c>
      <c r="E244" s="248" t="s">
        <v>19</v>
      </c>
      <c r="F244" s="249" t="s">
        <v>154</v>
      </c>
      <c r="G244" s="247"/>
      <c r="H244" s="250">
        <v>82.065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150</v>
      </c>
      <c r="AU244" s="256" t="s">
        <v>83</v>
      </c>
      <c r="AV244" s="15" t="s">
        <v>146</v>
      </c>
      <c r="AW244" s="15" t="s">
        <v>35</v>
      </c>
      <c r="AX244" s="15" t="s">
        <v>81</v>
      </c>
      <c r="AY244" s="256" t="s">
        <v>138</v>
      </c>
    </row>
    <row r="245" s="2" customFormat="1" ht="16.5" customHeight="1">
      <c r="A245" s="40"/>
      <c r="B245" s="41"/>
      <c r="C245" s="206" t="s">
        <v>702</v>
      </c>
      <c r="D245" s="206" t="s">
        <v>141</v>
      </c>
      <c r="E245" s="207" t="s">
        <v>499</v>
      </c>
      <c r="F245" s="208" t="s">
        <v>500</v>
      </c>
      <c r="G245" s="209" t="s">
        <v>144</v>
      </c>
      <c r="H245" s="210">
        <v>82.065</v>
      </c>
      <c r="I245" s="211"/>
      <c r="J245" s="212">
        <f>ROUND(I245*H245,2)</f>
        <v>0</v>
      </c>
      <c r="K245" s="208" t="s">
        <v>145</v>
      </c>
      <c r="L245" s="46"/>
      <c r="M245" s="213" t="s">
        <v>19</v>
      </c>
      <c r="N245" s="214" t="s">
        <v>44</v>
      </c>
      <c r="O245" s="86"/>
      <c r="P245" s="215">
        <f>O245*H245</f>
        <v>0</v>
      </c>
      <c r="Q245" s="215">
        <v>0.00021</v>
      </c>
      <c r="R245" s="215">
        <f>Q245*H245</f>
        <v>0.01723365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216</v>
      </c>
      <c r="AT245" s="217" t="s">
        <v>141</v>
      </c>
      <c r="AU245" s="217" t="s">
        <v>83</v>
      </c>
      <c r="AY245" s="19" t="s">
        <v>138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81</v>
      </c>
      <c r="BK245" s="218">
        <f>ROUND(I245*H245,2)</f>
        <v>0</v>
      </c>
      <c r="BL245" s="19" t="s">
        <v>216</v>
      </c>
      <c r="BM245" s="217" t="s">
        <v>703</v>
      </c>
    </row>
    <row r="246" s="2" customFormat="1">
      <c r="A246" s="40"/>
      <c r="B246" s="41"/>
      <c r="C246" s="42"/>
      <c r="D246" s="219" t="s">
        <v>148</v>
      </c>
      <c r="E246" s="42"/>
      <c r="F246" s="220" t="s">
        <v>502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148</v>
      </c>
      <c r="AU246" s="19" t="s">
        <v>83</v>
      </c>
    </row>
    <row r="247" s="2" customFormat="1" ht="24.15" customHeight="1">
      <c r="A247" s="40"/>
      <c r="B247" s="41"/>
      <c r="C247" s="206" t="s">
        <v>704</v>
      </c>
      <c r="D247" s="206" t="s">
        <v>141</v>
      </c>
      <c r="E247" s="207" t="s">
        <v>504</v>
      </c>
      <c r="F247" s="208" t="s">
        <v>505</v>
      </c>
      <c r="G247" s="209" t="s">
        <v>144</v>
      </c>
      <c r="H247" s="210">
        <v>82.065</v>
      </c>
      <c r="I247" s="211"/>
      <c r="J247" s="212">
        <f>ROUND(I247*H247,2)</f>
        <v>0</v>
      </c>
      <c r="K247" s="208" t="s">
        <v>145</v>
      </c>
      <c r="L247" s="46"/>
      <c r="M247" s="213" t="s">
        <v>19</v>
      </c>
      <c r="N247" s="214" t="s">
        <v>44</v>
      </c>
      <c r="O247" s="86"/>
      <c r="P247" s="215">
        <f>O247*H247</f>
        <v>0</v>
      </c>
      <c r="Q247" s="215">
        <v>0.00029</v>
      </c>
      <c r="R247" s="215">
        <f>Q247*H247</f>
        <v>0.02379885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216</v>
      </c>
      <c r="AT247" s="217" t="s">
        <v>141</v>
      </c>
      <c r="AU247" s="217" t="s">
        <v>83</v>
      </c>
      <c r="AY247" s="19" t="s">
        <v>138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81</v>
      </c>
      <c r="BK247" s="218">
        <f>ROUND(I247*H247,2)</f>
        <v>0</v>
      </c>
      <c r="BL247" s="19" t="s">
        <v>216</v>
      </c>
      <c r="BM247" s="217" t="s">
        <v>705</v>
      </c>
    </row>
    <row r="248" s="2" customFormat="1">
      <c r="A248" s="40"/>
      <c r="B248" s="41"/>
      <c r="C248" s="42"/>
      <c r="D248" s="219" t="s">
        <v>148</v>
      </c>
      <c r="E248" s="42"/>
      <c r="F248" s="220" t="s">
        <v>507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148</v>
      </c>
      <c r="AU248" s="19" t="s">
        <v>83</v>
      </c>
    </row>
    <row r="249" s="12" customFormat="1" ht="25.92" customHeight="1">
      <c r="A249" s="12"/>
      <c r="B249" s="190"/>
      <c r="C249" s="191"/>
      <c r="D249" s="192" t="s">
        <v>72</v>
      </c>
      <c r="E249" s="193" t="s">
        <v>508</v>
      </c>
      <c r="F249" s="193" t="s">
        <v>509</v>
      </c>
      <c r="G249" s="191"/>
      <c r="H249" s="191"/>
      <c r="I249" s="194"/>
      <c r="J249" s="195">
        <f>BK249</f>
        <v>0</v>
      </c>
      <c r="K249" s="191"/>
      <c r="L249" s="196"/>
      <c r="M249" s="197"/>
      <c r="N249" s="198"/>
      <c r="O249" s="198"/>
      <c r="P249" s="199">
        <f>SUM(P250:P251)</f>
        <v>0</v>
      </c>
      <c r="Q249" s="198"/>
      <c r="R249" s="199">
        <f>SUM(R250:R251)</f>
        <v>0</v>
      </c>
      <c r="S249" s="198"/>
      <c r="T249" s="200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1" t="s">
        <v>146</v>
      </c>
      <c r="AT249" s="202" t="s">
        <v>72</v>
      </c>
      <c r="AU249" s="202" t="s">
        <v>73</v>
      </c>
      <c r="AY249" s="201" t="s">
        <v>138</v>
      </c>
      <c r="BK249" s="203">
        <f>SUM(BK250:BK251)</f>
        <v>0</v>
      </c>
    </row>
    <row r="250" s="2" customFormat="1" ht="21.75" customHeight="1">
      <c r="A250" s="40"/>
      <c r="B250" s="41"/>
      <c r="C250" s="206" t="s">
        <v>706</v>
      </c>
      <c r="D250" s="206" t="s">
        <v>141</v>
      </c>
      <c r="E250" s="207" t="s">
        <v>511</v>
      </c>
      <c r="F250" s="208" t="s">
        <v>512</v>
      </c>
      <c r="G250" s="209" t="s">
        <v>513</v>
      </c>
      <c r="H250" s="210">
        <v>30</v>
      </c>
      <c r="I250" s="211"/>
      <c r="J250" s="212">
        <f>ROUND(I250*H250,2)</f>
        <v>0</v>
      </c>
      <c r="K250" s="208" t="s">
        <v>145</v>
      </c>
      <c r="L250" s="46"/>
      <c r="M250" s="213" t="s">
        <v>19</v>
      </c>
      <c r="N250" s="214" t="s">
        <v>44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514</v>
      </c>
      <c r="AT250" s="217" t="s">
        <v>141</v>
      </c>
      <c r="AU250" s="217" t="s">
        <v>81</v>
      </c>
      <c r="AY250" s="19" t="s">
        <v>138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81</v>
      </c>
      <c r="BK250" s="218">
        <f>ROUND(I250*H250,2)</f>
        <v>0</v>
      </c>
      <c r="BL250" s="19" t="s">
        <v>514</v>
      </c>
      <c r="BM250" s="217" t="s">
        <v>707</v>
      </c>
    </row>
    <row r="251" s="2" customFormat="1">
      <c r="A251" s="40"/>
      <c r="B251" s="41"/>
      <c r="C251" s="42"/>
      <c r="D251" s="219" t="s">
        <v>148</v>
      </c>
      <c r="E251" s="42"/>
      <c r="F251" s="220" t="s">
        <v>516</v>
      </c>
      <c r="G251" s="42"/>
      <c r="H251" s="42"/>
      <c r="I251" s="221"/>
      <c r="J251" s="42"/>
      <c r="K251" s="42"/>
      <c r="L251" s="46"/>
      <c r="M251" s="271"/>
      <c r="N251" s="272"/>
      <c r="O251" s="273"/>
      <c r="P251" s="273"/>
      <c r="Q251" s="273"/>
      <c r="R251" s="273"/>
      <c r="S251" s="273"/>
      <c r="T251" s="274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148</v>
      </c>
      <c r="AU251" s="19" t="s">
        <v>81</v>
      </c>
    </row>
    <row r="252" s="2" customFormat="1" ht="6.96" customHeight="1">
      <c r="A252" s="40"/>
      <c r="B252" s="61"/>
      <c r="C252" s="62"/>
      <c r="D252" s="62"/>
      <c r="E252" s="62"/>
      <c r="F252" s="62"/>
      <c r="G252" s="62"/>
      <c r="H252" s="62"/>
      <c r="I252" s="62"/>
      <c r="J252" s="62"/>
      <c r="K252" s="62"/>
      <c r="L252" s="46"/>
      <c r="M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</row>
  </sheetData>
  <sheetProtection sheet="1" autoFilter="0" formatColumns="0" formatRows="0" objects="1" scenarios="1" spinCount="100000" saltValue="4vnH9VpaSRboeDMboA4Ej2gBGvTfyyW4CDGCq6EJiVoF7MeGgRtNGbrPu6o3Tp3JBK7M/FiA/0sXUghcYT02sg==" hashValue="l1bZwxbju8dzhwAG+h2h8UDbCgdVyTGRJNBmLOeQpljKbhD9LWupB8JBxGo+aJhzkKD04TrcEtGUOEhW0ibYCA==" algorithmName="SHA-512" password="CC35"/>
  <autoFilter ref="C96:K251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5_01/611325416"/>
    <hyperlink ref="F106" r:id="rId2" display="https://podminky.urs.cz/item/CS_URS_2025_01/612325302"/>
    <hyperlink ref="F111" r:id="rId3" display="https://podminky.urs.cz/item/CS_URS_2025_01/612325416"/>
    <hyperlink ref="F116" r:id="rId4" display="https://podminky.urs.cz/item/CS_URS_2025_01/622326359"/>
    <hyperlink ref="F121" r:id="rId5" display="https://podminky.urs.cz/item/CS_URS_2025_01/642942111"/>
    <hyperlink ref="F125" r:id="rId6" display="https://podminky.urs.cz/item/CS_URS_2025_01/949101111"/>
    <hyperlink ref="F127" r:id="rId7" display="https://podminky.urs.cz/item/CS_URS_2025_01/952901111"/>
    <hyperlink ref="F132" r:id="rId8" display="https://podminky.urs.cz/item/CS_URS_2025_01/953943211"/>
    <hyperlink ref="F136" r:id="rId9" display="https://podminky.urs.cz/item/CS_URS_2025_01/998011008"/>
    <hyperlink ref="F140" r:id="rId10" display="https://podminky.urs.cz/item/CS_URS_2025_01/711191001"/>
    <hyperlink ref="F144" r:id="rId11" display="https://podminky.urs.cz/item/CS_URS_2025_01/998711111"/>
    <hyperlink ref="F158" r:id="rId12" display="https://podminky.urs.cz/item/CS_URS_2025_01/998725111"/>
    <hyperlink ref="F165" r:id="rId13" display="https://podminky.urs.cz/item/CS_URS_2025_01/763111314"/>
    <hyperlink ref="F170" r:id="rId14" display="https://podminky.urs.cz/item/CS_URS_2025_01/998763321"/>
    <hyperlink ref="F173" r:id="rId15" display="https://podminky.urs.cz/item/CS_URS_2025_01/764216604"/>
    <hyperlink ref="F177" r:id="rId16" display="https://podminky.urs.cz/item/CS_URS_2025_01/998764111"/>
    <hyperlink ref="F180" r:id="rId17" display="https://podminky.urs.cz/item/CS_URS_2025_01/766622216"/>
    <hyperlink ref="F185" r:id="rId18" display="https://podminky.urs.cz/item/CS_URS_2025_01/766660002"/>
    <hyperlink ref="F188" r:id="rId19" display="https://podminky.urs.cz/item/CS_URS_2025_01/766660729"/>
    <hyperlink ref="F191" r:id="rId20" display="https://podminky.urs.cz/item/CS_URS_2025_01/766660761"/>
    <hyperlink ref="F194" r:id="rId21" display="https://podminky.urs.cz/item/CS_URS_2025_01/766694116"/>
    <hyperlink ref="F200" r:id="rId22" display="https://podminky.urs.cz/item/CS_URS_2025_01/998766101"/>
    <hyperlink ref="F203" r:id="rId23" display="https://podminky.urs.cz/item/CS_URS_2025_01/771111011"/>
    <hyperlink ref="F208" r:id="rId24" display="https://podminky.urs.cz/item/CS_URS_2025_01/771121011"/>
    <hyperlink ref="F210" r:id="rId25" display="https://podminky.urs.cz/item/CS_URS_2025_01/771151026"/>
    <hyperlink ref="F212" r:id="rId26" display="https://podminky.urs.cz/item/CS_URS_2025_01/771473111"/>
    <hyperlink ref="F218" r:id="rId27" display="https://podminky.urs.cz/item/CS_URS_2025_01/771574415"/>
    <hyperlink ref="F222" r:id="rId28" display="https://podminky.urs.cz/item/CS_URS_2025_01/771591115"/>
    <hyperlink ref="F224" r:id="rId29" display="https://podminky.urs.cz/item/CS_URS_2025_01/771591264"/>
    <hyperlink ref="F226" r:id="rId30" display="https://podminky.urs.cz/item/CS_URS_2025_01/998771111"/>
    <hyperlink ref="F229" r:id="rId31" display="https://podminky.urs.cz/item/CS_URS_2025_01/783301401"/>
    <hyperlink ref="F234" r:id="rId32" display="https://podminky.urs.cz/item/CS_URS_2025_01/783315101"/>
    <hyperlink ref="F236" r:id="rId33" display="https://podminky.urs.cz/item/CS_URS_2025_01/783317101"/>
    <hyperlink ref="F239" r:id="rId34" display="https://podminky.urs.cz/item/CS_URS_2025_01/784111001"/>
    <hyperlink ref="F246" r:id="rId35" display="https://podminky.urs.cz/item/CS_URS_2025_01/784181101"/>
    <hyperlink ref="F248" r:id="rId36" display="https://podminky.urs.cz/item/CS_URS_2025_01/784211101"/>
    <hyperlink ref="F251" r:id="rId37" display="https://podminky.urs.cz/item/CS_URS_2025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ZŠ Ovčárecká - modernizace kabinetů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708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ROUND((SUM(BE87:BE138)),  2)</f>
        <v>0</v>
      </c>
      <c r="G33" s="40"/>
      <c r="H33" s="40"/>
      <c r="I33" s="150">
        <v>0.21</v>
      </c>
      <c r="J33" s="149">
        <f>ROUND(((SUM(BE87:BE138))*I33),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ROUND((SUM(BF87:BF138)),  2)</f>
        <v>0</v>
      </c>
      <c r="G34" s="40"/>
      <c r="H34" s="40"/>
      <c r="I34" s="150">
        <v>0.12</v>
      </c>
      <c r="J34" s="149">
        <f>ROUND(((SUM(BF87:BF138))*I34),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ROUND((SUM(BG87:BG138)),  2)</f>
        <v>0</v>
      </c>
      <c r="G35" s="40"/>
      <c r="H35" s="40"/>
      <c r="I35" s="150">
        <v>0.21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ROUND((SUM(BH87:BH138)),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ROUND((SUM(BI87:BI138)),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ZŠ Ovčárecká - modernizace kabinetů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Chodba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Ovčárecká 374</v>
      </c>
      <c r="G52" s="42"/>
      <c r="H52" s="42"/>
      <c r="I52" s="34" t="s">
        <v>23</v>
      </c>
      <c r="J52" s="74" t="str">
        <f>IF(J12="","",J12)</f>
        <v>12. 6. 2025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31</v>
      </c>
      <c r="J54" s="38" t="str">
        <f>E21</f>
        <v>Proiectura Dana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Proiectura Dana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109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298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110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111</v>
      </c>
      <c r="E63" s="176"/>
      <c r="F63" s="176"/>
      <c r="G63" s="176"/>
      <c r="H63" s="176"/>
      <c r="I63" s="176"/>
      <c r="J63" s="177">
        <f>J111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112</v>
      </c>
      <c r="E64" s="170"/>
      <c r="F64" s="170"/>
      <c r="G64" s="170"/>
      <c r="H64" s="170"/>
      <c r="I64" s="170"/>
      <c r="J64" s="171">
        <f>J123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115</v>
      </c>
      <c r="E65" s="176"/>
      <c r="F65" s="176"/>
      <c r="G65" s="176"/>
      <c r="H65" s="176"/>
      <c r="I65" s="176"/>
      <c r="J65" s="177">
        <f>J124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122</v>
      </c>
      <c r="E66" s="176"/>
      <c r="F66" s="176"/>
      <c r="G66" s="176"/>
      <c r="H66" s="176"/>
      <c r="I66" s="176"/>
      <c r="J66" s="177">
        <f>J126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303</v>
      </c>
      <c r="E67" s="170"/>
      <c r="F67" s="170"/>
      <c r="G67" s="170"/>
      <c r="H67" s="170"/>
      <c r="I67" s="170"/>
      <c r="J67" s="171">
        <f>J136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123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ZŠ Ovčárecká - modernizace kabinetů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103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05 - Chodba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Ovčárecká 374</v>
      </c>
      <c r="G81" s="42"/>
      <c r="H81" s="42"/>
      <c r="I81" s="34" t="s">
        <v>23</v>
      </c>
      <c r="J81" s="74" t="str">
        <f>IF(J12="","",J12)</f>
        <v>12. 6. 2025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Město Kolín</v>
      </c>
      <c r="G83" s="42"/>
      <c r="H83" s="42"/>
      <c r="I83" s="34" t="s">
        <v>31</v>
      </c>
      <c r="J83" s="38" t="str">
        <f>E21</f>
        <v>Proiectura Dana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36</v>
      </c>
      <c r="J84" s="38" t="str">
        <f>E24</f>
        <v>Proiectura Dana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124</v>
      </c>
      <c r="D86" s="182" t="s">
        <v>58</v>
      </c>
      <c r="E86" s="182" t="s">
        <v>54</v>
      </c>
      <c r="F86" s="182" t="s">
        <v>55</v>
      </c>
      <c r="G86" s="182" t="s">
        <v>125</v>
      </c>
      <c r="H86" s="182" t="s">
        <v>126</v>
      </c>
      <c r="I86" s="182" t="s">
        <v>127</v>
      </c>
      <c r="J86" s="182" t="s">
        <v>107</v>
      </c>
      <c r="K86" s="183" t="s">
        <v>128</v>
      </c>
      <c r="L86" s="184"/>
      <c r="M86" s="94" t="s">
        <v>19</v>
      </c>
      <c r="N86" s="95" t="s">
        <v>43</v>
      </c>
      <c r="O86" s="95" t="s">
        <v>129</v>
      </c>
      <c r="P86" s="95" t="s">
        <v>130</v>
      </c>
      <c r="Q86" s="95" t="s">
        <v>131</v>
      </c>
      <c r="R86" s="95" t="s">
        <v>132</v>
      </c>
      <c r="S86" s="95" t="s">
        <v>133</v>
      </c>
      <c r="T86" s="96" t="s">
        <v>134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135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P88+P123+P136</f>
        <v>0</v>
      </c>
      <c r="Q87" s="98"/>
      <c r="R87" s="187">
        <f>R88+R123+R136</f>
        <v>0.8095</v>
      </c>
      <c r="S87" s="98"/>
      <c r="T87" s="188">
        <f>T88+T123+T136</f>
        <v>0.26999999999999996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108</v>
      </c>
      <c r="BK87" s="189">
        <f>BK88+BK123+BK136</f>
        <v>0</v>
      </c>
    </row>
    <row r="88" s="12" customFormat="1" ht="25.92" customHeight="1">
      <c r="A88" s="12"/>
      <c r="B88" s="190"/>
      <c r="C88" s="191"/>
      <c r="D88" s="192" t="s">
        <v>72</v>
      </c>
      <c r="E88" s="193" t="s">
        <v>136</v>
      </c>
      <c r="F88" s="193" t="s">
        <v>137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P89+P100+P111</f>
        <v>0</v>
      </c>
      <c r="Q88" s="198"/>
      <c r="R88" s="199">
        <f>R89+R100+R111</f>
        <v>0.7595</v>
      </c>
      <c r="S88" s="198"/>
      <c r="T88" s="200">
        <f>T89+T100+T111</f>
        <v>0.26999999999999996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73</v>
      </c>
      <c r="AY88" s="201" t="s">
        <v>138</v>
      </c>
      <c r="BK88" s="203">
        <f>BK89+BK100+BK111</f>
        <v>0</v>
      </c>
    </row>
    <row r="89" s="12" customFormat="1" ht="22.8" customHeight="1">
      <c r="A89" s="12"/>
      <c r="B89" s="190"/>
      <c r="C89" s="191"/>
      <c r="D89" s="192" t="s">
        <v>72</v>
      </c>
      <c r="E89" s="204" t="s">
        <v>182</v>
      </c>
      <c r="F89" s="204" t="s">
        <v>304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SUM(P90:P99)</f>
        <v>0</v>
      </c>
      <c r="Q89" s="198"/>
      <c r="R89" s="199">
        <f>SUM(R90:R99)</f>
        <v>0.7575</v>
      </c>
      <c r="S89" s="198"/>
      <c r="T89" s="200">
        <f>SUM(T90:T99)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81</v>
      </c>
      <c r="AT89" s="202" t="s">
        <v>72</v>
      </c>
      <c r="AU89" s="202" t="s">
        <v>81</v>
      </c>
      <c r="AY89" s="201" t="s">
        <v>138</v>
      </c>
      <c r="BK89" s="203">
        <f>SUM(BK90:BK99)</f>
        <v>0</v>
      </c>
    </row>
    <row r="90" s="2" customFormat="1" ht="16.5" customHeight="1">
      <c r="A90" s="40"/>
      <c r="B90" s="41"/>
      <c r="C90" s="206" t="s">
        <v>81</v>
      </c>
      <c r="D90" s="206" t="s">
        <v>141</v>
      </c>
      <c r="E90" s="207" t="s">
        <v>709</v>
      </c>
      <c r="F90" s="208" t="s">
        <v>710</v>
      </c>
      <c r="G90" s="209" t="s">
        <v>144</v>
      </c>
      <c r="H90" s="210">
        <v>15</v>
      </c>
      <c r="I90" s="211"/>
      <c r="J90" s="212">
        <f>ROUND(I90*H90,2)</f>
        <v>0</v>
      </c>
      <c r="K90" s="208" t="s">
        <v>145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0.0412</v>
      </c>
      <c r="R90" s="215">
        <f>Q90*H90</f>
        <v>0.618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146</v>
      </c>
      <c r="AT90" s="217" t="s">
        <v>141</v>
      </c>
      <c r="AU90" s="217" t="s">
        <v>83</v>
      </c>
      <c r="AY90" s="19" t="s">
        <v>138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146</v>
      </c>
      <c r="BM90" s="217" t="s">
        <v>711</v>
      </c>
    </row>
    <row r="91" s="2" customFormat="1">
      <c r="A91" s="40"/>
      <c r="B91" s="41"/>
      <c r="C91" s="42"/>
      <c r="D91" s="219" t="s">
        <v>148</v>
      </c>
      <c r="E91" s="42"/>
      <c r="F91" s="220" t="s">
        <v>712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148</v>
      </c>
      <c r="AU91" s="19" t="s">
        <v>83</v>
      </c>
    </row>
    <row r="92" s="14" customFormat="1">
      <c r="A92" s="14"/>
      <c r="B92" s="236"/>
      <c r="C92" s="237"/>
      <c r="D92" s="226" t="s">
        <v>150</v>
      </c>
      <c r="E92" s="238" t="s">
        <v>19</v>
      </c>
      <c r="F92" s="239" t="s">
        <v>713</v>
      </c>
      <c r="G92" s="237"/>
      <c r="H92" s="238" t="s">
        <v>19</v>
      </c>
      <c r="I92" s="240"/>
      <c r="J92" s="237"/>
      <c r="K92" s="237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150</v>
      </c>
      <c r="AU92" s="245" t="s">
        <v>83</v>
      </c>
      <c r="AV92" s="14" t="s">
        <v>81</v>
      </c>
      <c r="AW92" s="14" t="s">
        <v>35</v>
      </c>
      <c r="AX92" s="14" t="s">
        <v>73</v>
      </c>
      <c r="AY92" s="245" t="s">
        <v>138</v>
      </c>
    </row>
    <row r="93" s="13" customFormat="1">
      <c r="A93" s="13"/>
      <c r="B93" s="224"/>
      <c r="C93" s="225"/>
      <c r="D93" s="226" t="s">
        <v>150</v>
      </c>
      <c r="E93" s="227" t="s">
        <v>19</v>
      </c>
      <c r="F93" s="228" t="s">
        <v>714</v>
      </c>
      <c r="G93" s="225"/>
      <c r="H93" s="229">
        <v>15</v>
      </c>
      <c r="I93" s="230"/>
      <c r="J93" s="225"/>
      <c r="K93" s="225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150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138</v>
      </c>
    </row>
    <row r="94" s="15" customFormat="1">
      <c r="A94" s="15"/>
      <c r="B94" s="246"/>
      <c r="C94" s="247"/>
      <c r="D94" s="226" t="s">
        <v>150</v>
      </c>
      <c r="E94" s="248" t="s">
        <v>19</v>
      </c>
      <c r="F94" s="249" t="s">
        <v>154</v>
      </c>
      <c r="G94" s="247"/>
      <c r="H94" s="250">
        <v>15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6" t="s">
        <v>150</v>
      </c>
      <c r="AU94" s="256" t="s">
        <v>83</v>
      </c>
      <c r="AV94" s="15" t="s">
        <v>146</v>
      </c>
      <c r="AW94" s="15" t="s">
        <v>35</v>
      </c>
      <c r="AX94" s="15" t="s">
        <v>81</v>
      </c>
      <c r="AY94" s="256" t="s">
        <v>138</v>
      </c>
    </row>
    <row r="95" s="2" customFormat="1" ht="24.15" customHeight="1">
      <c r="A95" s="40"/>
      <c r="B95" s="41"/>
      <c r="C95" s="206" t="s">
        <v>83</v>
      </c>
      <c r="D95" s="206" t="s">
        <v>141</v>
      </c>
      <c r="E95" s="207" t="s">
        <v>580</v>
      </c>
      <c r="F95" s="208" t="s">
        <v>581</v>
      </c>
      <c r="G95" s="209" t="s">
        <v>144</v>
      </c>
      <c r="H95" s="210">
        <v>15</v>
      </c>
      <c r="I95" s="211"/>
      <c r="J95" s="212">
        <f>ROUND(I95*H95,2)</f>
        <v>0</v>
      </c>
      <c r="K95" s="208" t="s">
        <v>145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0.0092999999999999984</v>
      </c>
      <c r="R95" s="215">
        <f>Q95*H95</f>
        <v>0.1395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146</v>
      </c>
      <c r="AT95" s="217" t="s">
        <v>141</v>
      </c>
      <c r="AU95" s="217" t="s">
        <v>83</v>
      </c>
      <c r="AY95" s="19" t="s">
        <v>138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146</v>
      </c>
      <c r="BM95" s="217" t="s">
        <v>715</v>
      </c>
    </row>
    <row r="96" s="2" customFormat="1">
      <c r="A96" s="40"/>
      <c r="B96" s="41"/>
      <c r="C96" s="42"/>
      <c r="D96" s="219" t="s">
        <v>148</v>
      </c>
      <c r="E96" s="42"/>
      <c r="F96" s="220" t="s">
        <v>583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148</v>
      </c>
      <c r="AU96" s="19" t="s">
        <v>83</v>
      </c>
    </row>
    <row r="97" s="14" customFormat="1">
      <c r="A97" s="14"/>
      <c r="B97" s="236"/>
      <c r="C97" s="237"/>
      <c r="D97" s="226" t="s">
        <v>150</v>
      </c>
      <c r="E97" s="238" t="s">
        <v>19</v>
      </c>
      <c r="F97" s="239" t="s">
        <v>713</v>
      </c>
      <c r="G97" s="237"/>
      <c r="H97" s="238" t="s">
        <v>19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150</v>
      </c>
      <c r="AU97" s="245" t="s">
        <v>83</v>
      </c>
      <c r="AV97" s="14" t="s">
        <v>81</v>
      </c>
      <c r="AW97" s="14" t="s">
        <v>35</v>
      </c>
      <c r="AX97" s="14" t="s">
        <v>73</v>
      </c>
      <c r="AY97" s="245" t="s">
        <v>138</v>
      </c>
    </row>
    <row r="98" s="13" customFormat="1">
      <c r="A98" s="13"/>
      <c r="B98" s="224"/>
      <c r="C98" s="225"/>
      <c r="D98" s="226" t="s">
        <v>150</v>
      </c>
      <c r="E98" s="227" t="s">
        <v>19</v>
      </c>
      <c r="F98" s="228" t="s">
        <v>714</v>
      </c>
      <c r="G98" s="225"/>
      <c r="H98" s="229">
        <v>15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150</v>
      </c>
      <c r="AU98" s="235" t="s">
        <v>83</v>
      </c>
      <c r="AV98" s="13" t="s">
        <v>83</v>
      </c>
      <c r="AW98" s="13" t="s">
        <v>35</v>
      </c>
      <c r="AX98" s="13" t="s">
        <v>73</v>
      </c>
      <c r="AY98" s="235" t="s">
        <v>138</v>
      </c>
    </row>
    <row r="99" s="15" customFormat="1">
      <c r="A99" s="15"/>
      <c r="B99" s="246"/>
      <c r="C99" s="247"/>
      <c r="D99" s="226" t="s">
        <v>150</v>
      </c>
      <c r="E99" s="248" t="s">
        <v>19</v>
      </c>
      <c r="F99" s="249" t="s">
        <v>154</v>
      </c>
      <c r="G99" s="247"/>
      <c r="H99" s="250">
        <v>15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150</v>
      </c>
      <c r="AU99" s="256" t="s">
        <v>83</v>
      </c>
      <c r="AV99" s="15" t="s">
        <v>146</v>
      </c>
      <c r="AW99" s="15" t="s">
        <v>35</v>
      </c>
      <c r="AX99" s="15" t="s">
        <v>81</v>
      </c>
      <c r="AY99" s="256" t="s">
        <v>138</v>
      </c>
    </row>
    <row r="100" s="12" customFormat="1" ht="22.8" customHeight="1">
      <c r="A100" s="12"/>
      <c r="B100" s="190"/>
      <c r="C100" s="191"/>
      <c r="D100" s="192" t="s">
        <v>72</v>
      </c>
      <c r="E100" s="204" t="s">
        <v>139</v>
      </c>
      <c r="F100" s="204" t="s">
        <v>140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SUM(P101:P110)</f>
        <v>0</v>
      </c>
      <c r="Q100" s="198"/>
      <c r="R100" s="199">
        <f>SUM(R101:R110)</f>
        <v>0.002</v>
      </c>
      <c r="S100" s="198"/>
      <c r="T100" s="200">
        <f>SUM(T101:T110)</f>
        <v>0.26999999999999996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81</v>
      </c>
      <c r="AT100" s="202" t="s">
        <v>72</v>
      </c>
      <c r="AU100" s="202" t="s">
        <v>81</v>
      </c>
      <c r="AY100" s="201" t="s">
        <v>138</v>
      </c>
      <c r="BK100" s="203">
        <f>SUM(BK101:BK110)</f>
        <v>0</v>
      </c>
    </row>
    <row r="101" s="2" customFormat="1" ht="24.15" customHeight="1">
      <c r="A101" s="40"/>
      <c r="B101" s="41"/>
      <c r="C101" s="206" t="s">
        <v>161</v>
      </c>
      <c r="D101" s="206" t="s">
        <v>141</v>
      </c>
      <c r="E101" s="207" t="s">
        <v>335</v>
      </c>
      <c r="F101" s="208" t="s">
        <v>336</v>
      </c>
      <c r="G101" s="209" t="s">
        <v>144</v>
      </c>
      <c r="H101" s="210">
        <v>50</v>
      </c>
      <c r="I101" s="211"/>
      <c r="J101" s="212">
        <f>ROUND(I101*H101,2)</f>
        <v>0</v>
      </c>
      <c r="K101" s="208" t="s">
        <v>145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4E-05</v>
      </c>
      <c r="R101" s="215">
        <f>Q101*H101</f>
        <v>0.002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146</v>
      </c>
      <c r="AT101" s="217" t="s">
        <v>141</v>
      </c>
      <c r="AU101" s="217" t="s">
        <v>83</v>
      </c>
      <c r="AY101" s="19" t="s">
        <v>138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146</v>
      </c>
      <c r="BM101" s="217" t="s">
        <v>716</v>
      </c>
    </row>
    <row r="102" s="2" customFormat="1">
      <c r="A102" s="40"/>
      <c r="B102" s="41"/>
      <c r="C102" s="42"/>
      <c r="D102" s="219" t="s">
        <v>148</v>
      </c>
      <c r="E102" s="42"/>
      <c r="F102" s="220" t="s">
        <v>338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148</v>
      </c>
      <c r="AU102" s="19" t="s">
        <v>83</v>
      </c>
    </row>
    <row r="103" s="14" customFormat="1">
      <c r="A103" s="14"/>
      <c r="B103" s="236"/>
      <c r="C103" s="237"/>
      <c r="D103" s="226" t="s">
        <v>150</v>
      </c>
      <c r="E103" s="238" t="s">
        <v>19</v>
      </c>
      <c r="F103" s="239" t="s">
        <v>717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150</v>
      </c>
      <c r="AU103" s="245" t="s">
        <v>83</v>
      </c>
      <c r="AV103" s="14" t="s">
        <v>81</v>
      </c>
      <c r="AW103" s="14" t="s">
        <v>35</v>
      </c>
      <c r="AX103" s="14" t="s">
        <v>73</v>
      </c>
      <c r="AY103" s="245" t="s">
        <v>138</v>
      </c>
    </row>
    <row r="104" s="13" customFormat="1">
      <c r="A104" s="13"/>
      <c r="B104" s="224"/>
      <c r="C104" s="225"/>
      <c r="D104" s="226" t="s">
        <v>150</v>
      </c>
      <c r="E104" s="227" t="s">
        <v>19</v>
      </c>
      <c r="F104" s="228" t="s">
        <v>173</v>
      </c>
      <c r="G104" s="225"/>
      <c r="H104" s="229">
        <v>50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150</v>
      </c>
      <c r="AU104" s="235" t="s">
        <v>83</v>
      </c>
      <c r="AV104" s="13" t="s">
        <v>83</v>
      </c>
      <c r="AW104" s="13" t="s">
        <v>35</v>
      </c>
      <c r="AX104" s="13" t="s">
        <v>73</v>
      </c>
      <c r="AY104" s="235" t="s">
        <v>138</v>
      </c>
    </row>
    <row r="105" s="15" customFormat="1">
      <c r="A105" s="15"/>
      <c r="B105" s="246"/>
      <c r="C105" s="247"/>
      <c r="D105" s="226" t="s">
        <v>150</v>
      </c>
      <c r="E105" s="248" t="s">
        <v>19</v>
      </c>
      <c r="F105" s="249" t="s">
        <v>154</v>
      </c>
      <c r="G105" s="247"/>
      <c r="H105" s="250">
        <v>50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6" t="s">
        <v>150</v>
      </c>
      <c r="AU105" s="256" t="s">
        <v>83</v>
      </c>
      <c r="AV105" s="15" t="s">
        <v>146</v>
      </c>
      <c r="AW105" s="15" t="s">
        <v>35</v>
      </c>
      <c r="AX105" s="15" t="s">
        <v>81</v>
      </c>
      <c r="AY105" s="256" t="s">
        <v>138</v>
      </c>
    </row>
    <row r="106" s="2" customFormat="1" ht="21.75" customHeight="1">
      <c r="A106" s="40"/>
      <c r="B106" s="41"/>
      <c r="C106" s="206" t="s">
        <v>146</v>
      </c>
      <c r="D106" s="206" t="s">
        <v>141</v>
      </c>
      <c r="E106" s="207" t="s">
        <v>718</v>
      </c>
      <c r="F106" s="208" t="s">
        <v>719</v>
      </c>
      <c r="G106" s="209" t="s">
        <v>169</v>
      </c>
      <c r="H106" s="210">
        <v>30</v>
      </c>
      <c r="I106" s="211"/>
      <c r="J106" s="212">
        <f>ROUND(I106*H106,2)</f>
        <v>0</v>
      </c>
      <c r="K106" s="208" t="s">
        <v>145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0.009</v>
      </c>
      <c r="T106" s="216">
        <f>S106*H106</f>
        <v>0.26999999999999996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146</v>
      </c>
      <c r="AT106" s="217" t="s">
        <v>141</v>
      </c>
      <c r="AU106" s="217" t="s">
        <v>83</v>
      </c>
      <c r="AY106" s="19" t="s">
        <v>138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146</v>
      </c>
      <c r="BM106" s="217" t="s">
        <v>720</v>
      </c>
    </row>
    <row r="107" s="2" customFormat="1">
      <c r="A107" s="40"/>
      <c r="B107" s="41"/>
      <c r="C107" s="42"/>
      <c r="D107" s="219" t="s">
        <v>148</v>
      </c>
      <c r="E107" s="42"/>
      <c r="F107" s="220" t="s">
        <v>721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148</v>
      </c>
      <c r="AU107" s="19" t="s">
        <v>83</v>
      </c>
    </row>
    <row r="108" s="14" customFormat="1">
      <c r="A108" s="14"/>
      <c r="B108" s="236"/>
      <c r="C108" s="237"/>
      <c r="D108" s="226" t="s">
        <v>150</v>
      </c>
      <c r="E108" s="238" t="s">
        <v>19</v>
      </c>
      <c r="F108" s="239" t="s">
        <v>722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150</v>
      </c>
      <c r="AU108" s="245" t="s">
        <v>83</v>
      </c>
      <c r="AV108" s="14" t="s">
        <v>81</v>
      </c>
      <c r="AW108" s="14" t="s">
        <v>35</v>
      </c>
      <c r="AX108" s="14" t="s">
        <v>73</v>
      </c>
      <c r="AY108" s="245" t="s">
        <v>138</v>
      </c>
    </row>
    <row r="109" s="13" customFormat="1">
      <c r="A109" s="13"/>
      <c r="B109" s="224"/>
      <c r="C109" s="225"/>
      <c r="D109" s="226" t="s">
        <v>150</v>
      </c>
      <c r="E109" s="227" t="s">
        <v>19</v>
      </c>
      <c r="F109" s="228" t="s">
        <v>723</v>
      </c>
      <c r="G109" s="225"/>
      <c r="H109" s="229">
        <v>30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150</v>
      </c>
      <c r="AU109" s="235" t="s">
        <v>83</v>
      </c>
      <c r="AV109" s="13" t="s">
        <v>83</v>
      </c>
      <c r="AW109" s="13" t="s">
        <v>35</v>
      </c>
      <c r="AX109" s="13" t="s">
        <v>73</v>
      </c>
      <c r="AY109" s="235" t="s">
        <v>138</v>
      </c>
    </row>
    <row r="110" s="15" customFormat="1">
      <c r="A110" s="15"/>
      <c r="B110" s="246"/>
      <c r="C110" s="247"/>
      <c r="D110" s="226" t="s">
        <v>150</v>
      </c>
      <c r="E110" s="248" t="s">
        <v>19</v>
      </c>
      <c r="F110" s="249" t="s">
        <v>154</v>
      </c>
      <c r="G110" s="247"/>
      <c r="H110" s="250">
        <v>30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150</v>
      </c>
      <c r="AU110" s="256" t="s">
        <v>83</v>
      </c>
      <c r="AV110" s="15" t="s">
        <v>146</v>
      </c>
      <c r="AW110" s="15" t="s">
        <v>35</v>
      </c>
      <c r="AX110" s="15" t="s">
        <v>81</v>
      </c>
      <c r="AY110" s="256" t="s">
        <v>138</v>
      </c>
    </row>
    <row r="111" s="12" customFormat="1" ht="22.8" customHeight="1">
      <c r="A111" s="12"/>
      <c r="B111" s="190"/>
      <c r="C111" s="191"/>
      <c r="D111" s="192" t="s">
        <v>72</v>
      </c>
      <c r="E111" s="204" t="s">
        <v>174</v>
      </c>
      <c r="F111" s="204" t="s">
        <v>175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SUM(P112:P122)</f>
        <v>0</v>
      </c>
      <c r="Q111" s="198"/>
      <c r="R111" s="199">
        <f>SUM(R112:R122)</f>
        <v>0</v>
      </c>
      <c r="S111" s="198"/>
      <c r="T111" s="200">
        <f>SUM(T112:T122)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81</v>
      </c>
      <c r="AT111" s="202" t="s">
        <v>72</v>
      </c>
      <c r="AU111" s="202" t="s">
        <v>81</v>
      </c>
      <c r="AY111" s="201" t="s">
        <v>138</v>
      </c>
      <c r="BK111" s="203">
        <f>SUM(BK112:BK122)</f>
        <v>0</v>
      </c>
    </row>
    <row r="112" s="2" customFormat="1" ht="24.15" customHeight="1">
      <c r="A112" s="40"/>
      <c r="B112" s="41"/>
      <c r="C112" s="206" t="s">
        <v>176</v>
      </c>
      <c r="D112" s="206" t="s">
        <v>141</v>
      </c>
      <c r="E112" s="207" t="s">
        <v>177</v>
      </c>
      <c r="F112" s="208" t="s">
        <v>178</v>
      </c>
      <c r="G112" s="209" t="s">
        <v>179</v>
      </c>
      <c r="H112" s="210">
        <v>0.27</v>
      </c>
      <c r="I112" s="211"/>
      <c r="J112" s="212">
        <f>ROUND(I112*H112,2)</f>
        <v>0</v>
      </c>
      <c r="K112" s="208" t="s">
        <v>145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146</v>
      </c>
      <c r="AT112" s="217" t="s">
        <v>141</v>
      </c>
      <c r="AU112" s="217" t="s">
        <v>83</v>
      </c>
      <c r="AY112" s="19" t="s">
        <v>138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146</v>
      </c>
      <c r="BM112" s="217" t="s">
        <v>724</v>
      </c>
    </row>
    <row r="113" s="2" customFormat="1">
      <c r="A113" s="40"/>
      <c r="B113" s="41"/>
      <c r="C113" s="42"/>
      <c r="D113" s="219" t="s">
        <v>148</v>
      </c>
      <c r="E113" s="42"/>
      <c r="F113" s="220" t="s">
        <v>181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148</v>
      </c>
      <c r="AU113" s="19" t="s">
        <v>83</v>
      </c>
    </row>
    <row r="114" s="2" customFormat="1" ht="37.8" customHeight="1">
      <c r="A114" s="40"/>
      <c r="B114" s="41"/>
      <c r="C114" s="206" t="s">
        <v>182</v>
      </c>
      <c r="D114" s="206" t="s">
        <v>141</v>
      </c>
      <c r="E114" s="207" t="s">
        <v>183</v>
      </c>
      <c r="F114" s="208" t="s">
        <v>184</v>
      </c>
      <c r="G114" s="209" t="s">
        <v>179</v>
      </c>
      <c r="H114" s="210">
        <v>0.27</v>
      </c>
      <c r="I114" s="211"/>
      <c r="J114" s="212">
        <f>ROUND(I114*H114,2)</f>
        <v>0</v>
      </c>
      <c r="K114" s="208" t="s">
        <v>145</v>
      </c>
      <c r="L114" s="46"/>
      <c r="M114" s="213" t="s">
        <v>19</v>
      </c>
      <c r="N114" s="214" t="s">
        <v>44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146</v>
      </c>
      <c r="AT114" s="217" t="s">
        <v>141</v>
      </c>
      <c r="AU114" s="217" t="s">
        <v>83</v>
      </c>
      <c r="AY114" s="19" t="s">
        <v>138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ROUND(I114*H114,2)</f>
        <v>0</v>
      </c>
      <c r="BL114" s="19" t="s">
        <v>146</v>
      </c>
      <c r="BM114" s="217" t="s">
        <v>725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186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148</v>
      </c>
      <c r="AU115" s="19" t="s">
        <v>83</v>
      </c>
    </row>
    <row r="116" s="2" customFormat="1" ht="21.75" customHeight="1">
      <c r="A116" s="40"/>
      <c r="B116" s="41"/>
      <c r="C116" s="206" t="s">
        <v>187</v>
      </c>
      <c r="D116" s="206" t="s">
        <v>141</v>
      </c>
      <c r="E116" s="207" t="s">
        <v>188</v>
      </c>
      <c r="F116" s="208" t="s">
        <v>189</v>
      </c>
      <c r="G116" s="209" t="s">
        <v>179</v>
      </c>
      <c r="H116" s="210">
        <v>0.27</v>
      </c>
      <c r="I116" s="211"/>
      <c r="J116" s="212">
        <f>ROUND(I116*H116,2)</f>
        <v>0</v>
      </c>
      <c r="K116" s="208" t="s">
        <v>145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146</v>
      </c>
      <c r="AT116" s="217" t="s">
        <v>141</v>
      </c>
      <c r="AU116" s="217" t="s">
        <v>83</v>
      </c>
      <c r="AY116" s="19" t="s">
        <v>138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146</v>
      </c>
      <c r="BM116" s="217" t="s">
        <v>726</v>
      </c>
    </row>
    <row r="117" s="2" customFormat="1">
      <c r="A117" s="40"/>
      <c r="B117" s="41"/>
      <c r="C117" s="42"/>
      <c r="D117" s="219" t="s">
        <v>148</v>
      </c>
      <c r="E117" s="42"/>
      <c r="F117" s="220" t="s">
        <v>191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148</v>
      </c>
      <c r="AU117" s="19" t="s">
        <v>83</v>
      </c>
    </row>
    <row r="118" s="2" customFormat="1" ht="24.15" customHeight="1">
      <c r="A118" s="40"/>
      <c r="B118" s="41"/>
      <c r="C118" s="206" t="s">
        <v>192</v>
      </c>
      <c r="D118" s="206" t="s">
        <v>141</v>
      </c>
      <c r="E118" s="207" t="s">
        <v>193</v>
      </c>
      <c r="F118" s="208" t="s">
        <v>194</v>
      </c>
      <c r="G118" s="209" t="s">
        <v>179</v>
      </c>
      <c r="H118" s="210">
        <v>2.43</v>
      </c>
      <c r="I118" s="211"/>
      <c r="J118" s="212">
        <f>ROUND(I118*H118,2)</f>
        <v>0</v>
      </c>
      <c r="K118" s="208" t="s">
        <v>145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146</v>
      </c>
      <c r="AT118" s="217" t="s">
        <v>141</v>
      </c>
      <c r="AU118" s="217" t="s">
        <v>83</v>
      </c>
      <c r="AY118" s="19" t="s">
        <v>138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146</v>
      </c>
      <c r="BM118" s="217" t="s">
        <v>727</v>
      </c>
    </row>
    <row r="119" s="2" customFormat="1">
      <c r="A119" s="40"/>
      <c r="B119" s="41"/>
      <c r="C119" s="42"/>
      <c r="D119" s="219" t="s">
        <v>148</v>
      </c>
      <c r="E119" s="42"/>
      <c r="F119" s="220" t="s">
        <v>196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148</v>
      </c>
      <c r="AU119" s="19" t="s">
        <v>83</v>
      </c>
    </row>
    <row r="120" s="13" customFormat="1">
      <c r="A120" s="13"/>
      <c r="B120" s="224"/>
      <c r="C120" s="225"/>
      <c r="D120" s="226" t="s">
        <v>150</v>
      </c>
      <c r="E120" s="225"/>
      <c r="F120" s="228" t="s">
        <v>728</v>
      </c>
      <c r="G120" s="225"/>
      <c r="H120" s="229">
        <v>2.43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150</v>
      </c>
      <c r="AU120" s="235" t="s">
        <v>83</v>
      </c>
      <c r="AV120" s="13" t="s">
        <v>83</v>
      </c>
      <c r="AW120" s="13" t="s">
        <v>4</v>
      </c>
      <c r="AX120" s="13" t="s">
        <v>81</v>
      </c>
      <c r="AY120" s="235" t="s">
        <v>138</v>
      </c>
    </row>
    <row r="121" s="2" customFormat="1" ht="24.15" customHeight="1">
      <c r="A121" s="40"/>
      <c r="B121" s="41"/>
      <c r="C121" s="206" t="s">
        <v>139</v>
      </c>
      <c r="D121" s="206" t="s">
        <v>141</v>
      </c>
      <c r="E121" s="207" t="s">
        <v>198</v>
      </c>
      <c r="F121" s="208" t="s">
        <v>199</v>
      </c>
      <c r="G121" s="209" t="s">
        <v>179</v>
      </c>
      <c r="H121" s="210">
        <v>0.27</v>
      </c>
      <c r="I121" s="211"/>
      <c r="J121" s="212">
        <f>ROUND(I121*H121,2)</f>
        <v>0</v>
      </c>
      <c r="K121" s="208" t="s">
        <v>145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146</v>
      </c>
      <c r="AT121" s="217" t="s">
        <v>141</v>
      </c>
      <c r="AU121" s="217" t="s">
        <v>83</v>
      </c>
      <c r="AY121" s="19" t="s">
        <v>138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146</v>
      </c>
      <c r="BM121" s="217" t="s">
        <v>729</v>
      </c>
    </row>
    <row r="122" s="2" customFormat="1">
      <c r="A122" s="40"/>
      <c r="B122" s="41"/>
      <c r="C122" s="42"/>
      <c r="D122" s="219" t="s">
        <v>148</v>
      </c>
      <c r="E122" s="42"/>
      <c r="F122" s="220" t="s">
        <v>201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148</v>
      </c>
      <c r="AU122" s="19" t="s">
        <v>83</v>
      </c>
    </row>
    <row r="123" s="12" customFormat="1" ht="25.92" customHeight="1">
      <c r="A123" s="12"/>
      <c r="B123" s="190"/>
      <c r="C123" s="191"/>
      <c r="D123" s="192" t="s">
        <v>72</v>
      </c>
      <c r="E123" s="193" t="s">
        <v>208</v>
      </c>
      <c r="F123" s="193" t="s">
        <v>209</v>
      </c>
      <c r="G123" s="191"/>
      <c r="H123" s="191"/>
      <c r="I123" s="194"/>
      <c r="J123" s="195">
        <f>BK123</f>
        <v>0</v>
      </c>
      <c r="K123" s="191"/>
      <c r="L123" s="196"/>
      <c r="M123" s="197"/>
      <c r="N123" s="198"/>
      <c r="O123" s="198"/>
      <c r="P123" s="199">
        <f>P124+P126</f>
        <v>0</v>
      </c>
      <c r="Q123" s="198"/>
      <c r="R123" s="199">
        <f>R124+R126</f>
        <v>0.05</v>
      </c>
      <c r="S123" s="198"/>
      <c r="T123" s="200">
        <f>T124+T126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83</v>
      </c>
      <c r="AT123" s="202" t="s">
        <v>72</v>
      </c>
      <c r="AU123" s="202" t="s">
        <v>73</v>
      </c>
      <c r="AY123" s="201" t="s">
        <v>138</v>
      </c>
      <c r="BK123" s="203">
        <f>BK124+BK126</f>
        <v>0</v>
      </c>
    </row>
    <row r="124" s="12" customFormat="1" ht="22.8" customHeight="1">
      <c r="A124" s="12"/>
      <c r="B124" s="190"/>
      <c r="C124" s="191"/>
      <c r="D124" s="192" t="s">
        <v>72</v>
      </c>
      <c r="E124" s="204" t="s">
        <v>223</v>
      </c>
      <c r="F124" s="204" t="s">
        <v>224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P125</f>
        <v>0</v>
      </c>
      <c r="Q124" s="198"/>
      <c r="R124" s="199">
        <f>R125</f>
        <v>0</v>
      </c>
      <c r="S124" s="198"/>
      <c r="T124" s="20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83</v>
      </c>
      <c r="AT124" s="202" t="s">
        <v>72</v>
      </c>
      <c r="AU124" s="202" t="s">
        <v>81</v>
      </c>
      <c r="AY124" s="201" t="s">
        <v>138</v>
      </c>
      <c r="BK124" s="203">
        <f>BK125</f>
        <v>0</v>
      </c>
    </row>
    <row r="125" s="2" customFormat="1" ht="16.5" customHeight="1">
      <c r="A125" s="40"/>
      <c r="B125" s="41"/>
      <c r="C125" s="206" t="s">
        <v>203</v>
      </c>
      <c r="D125" s="206" t="s">
        <v>141</v>
      </c>
      <c r="E125" s="207" t="s">
        <v>226</v>
      </c>
      <c r="F125" s="208" t="s">
        <v>730</v>
      </c>
      <c r="G125" s="209" t="s">
        <v>215</v>
      </c>
      <c r="H125" s="210">
        <v>1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216</v>
      </c>
      <c r="AT125" s="217" t="s">
        <v>141</v>
      </c>
      <c r="AU125" s="217" t="s">
        <v>83</v>
      </c>
      <c r="AY125" s="19" t="s">
        <v>138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216</v>
      </c>
      <c r="BM125" s="217" t="s">
        <v>731</v>
      </c>
    </row>
    <row r="126" s="12" customFormat="1" ht="22.8" customHeight="1">
      <c r="A126" s="12"/>
      <c r="B126" s="190"/>
      <c r="C126" s="191"/>
      <c r="D126" s="192" t="s">
        <v>72</v>
      </c>
      <c r="E126" s="204" t="s">
        <v>284</v>
      </c>
      <c r="F126" s="204" t="s">
        <v>285</v>
      </c>
      <c r="G126" s="191"/>
      <c r="H126" s="191"/>
      <c r="I126" s="194"/>
      <c r="J126" s="205">
        <f>BK126</f>
        <v>0</v>
      </c>
      <c r="K126" s="191"/>
      <c r="L126" s="196"/>
      <c r="M126" s="197"/>
      <c r="N126" s="198"/>
      <c r="O126" s="198"/>
      <c r="P126" s="199">
        <f>SUM(P127:P135)</f>
        <v>0</v>
      </c>
      <c r="Q126" s="198"/>
      <c r="R126" s="199">
        <f>SUM(R127:R135)</f>
        <v>0.05</v>
      </c>
      <c r="S126" s="198"/>
      <c r="T126" s="200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83</v>
      </c>
      <c r="AT126" s="202" t="s">
        <v>72</v>
      </c>
      <c r="AU126" s="202" t="s">
        <v>81</v>
      </c>
      <c r="AY126" s="201" t="s">
        <v>138</v>
      </c>
      <c r="BK126" s="203">
        <f>SUM(BK127:BK135)</f>
        <v>0</v>
      </c>
    </row>
    <row r="127" s="2" customFormat="1" ht="16.5" customHeight="1">
      <c r="A127" s="40"/>
      <c r="B127" s="41"/>
      <c r="C127" s="206" t="s">
        <v>212</v>
      </c>
      <c r="D127" s="206" t="s">
        <v>141</v>
      </c>
      <c r="E127" s="207" t="s">
        <v>492</v>
      </c>
      <c r="F127" s="208" t="s">
        <v>493</v>
      </c>
      <c r="G127" s="209" t="s">
        <v>144</v>
      </c>
      <c r="H127" s="210">
        <v>100</v>
      </c>
      <c r="I127" s="211"/>
      <c r="J127" s="212">
        <f>ROUND(I127*H127,2)</f>
        <v>0</v>
      </c>
      <c r="K127" s="208" t="s">
        <v>145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216</v>
      </c>
      <c r="AT127" s="217" t="s">
        <v>141</v>
      </c>
      <c r="AU127" s="217" t="s">
        <v>83</v>
      </c>
      <c r="AY127" s="19" t="s">
        <v>138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81</v>
      </c>
      <c r="BK127" s="218">
        <f>ROUND(I127*H127,2)</f>
        <v>0</v>
      </c>
      <c r="BL127" s="19" t="s">
        <v>216</v>
      </c>
      <c r="BM127" s="217" t="s">
        <v>732</v>
      </c>
    </row>
    <row r="128" s="2" customFormat="1">
      <c r="A128" s="40"/>
      <c r="B128" s="41"/>
      <c r="C128" s="42"/>
      <c r="D128" s="219" t="s">
        <v>148</v>
      </c>
      <c r="E128" s="42"/>
      <c r="F128" s="220" t="s">
        <v>495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148</v>
      </c>
      <c r="AU128" s="19" t="s">
        <v>83</v>
      </c>
    </row>
    <row r="129" s="14" customFormat="1">
      <c r="A129" s="14"/>
      <c r="B129" s="236"/>
      <c r="C129" s="237"/>
      <c r="D129" s="226" t="s">
        <v>150</v>
      </c>
      <c r="E129" s="238" t="s">
        <v>19</v>
      </c>
      <c r="F129" s="239" t="s">
        <v>713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150</v>
      </c>
      <c r="AU129" s="245" t="s">
        <v>83</v>
      </c>
      <c r="AV129" s="14" t="s">
        <v>81</v>
      </c>
      <c r="AW129" s="14" t="s">
        <v>35</v>
      </c>
      <c r="AX129" s="14" t="s">
        <v>73</v>
      </c>
      <c r="AY129" s="245" t="s">
        <v>138</v>
      </c>
    </row>
    <row r="130" s="13" customFormat="1">
      <c r="A130" s="13"/>
      <c r="B130" s="224"/>
      <c r="C130" s="225"/>
      <c r="D130" s="226" t="s">
        <v>150</v>
      </c>
      <c r="E130" s="227" t="s">
        <v>19</v>
      </c>
      <c r="F130" s="228" t="s">
        <v>733</v>
      </c>
      <c r="G130" s="225"/>
      <c r="H130" s="229">
        <v>100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150</v>
      </c>
      <c r="AU130" s="235" t="s">
        <v>83</v>
      </c>
      <c r="AV130" s="13" t="s">
        <v>83</v>
      </c>
      <c r="AW130" s="13" t="s">
        <v>35</v>
      </c>
      <c r="AX130" s="13" t="s">
        <v>73</v>
      </c>
      <c r="AY130" s="235" t="s">
        <v>138</v>
      </c>
    </row>
    <row r="131" s="15" customFormat="1">
      <c r="A131" s="15"/>
      <c r="B131" s="246"/>
      <c r="C131" s="247"/>
      <c r="D131" s="226" t="s">
        <v>150</v>
      </c>
      <c r="E131" s="248" t="s">
        <v>19</v>
      </c>
      <c r="F131" s="249" t="s">
        <v>154</v>
      </c>
      <c r="G131" s="247"/>
      <c r="H131" s="250">
        <v>100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6" t="s">
        <v>150</v>
      </c>
      <c r="AU131" s="256" t="s">
        <v>83</v>
      </c>
      <c r="AV131" s="15" t="s">
        <v>146</v>
      </c>
      <c r="AW131" s="15" t="s">
        <v>35</v>
      </c>
      <c r="AX131" s="15" t="s">
        <v>81</v>
      </c>
      <c r="AY131" s="256" t="s">
        <v>138</v>
      </c>
    </row>
    <row r="132" s="2" customFormat="1" ht="16.5" customHeight="1">
      <c r="A132" s="40"/>
      <c r="B132" s="41"/>
      <c r="C132" s="206" t="s">
        <v>8</v>
      </c>
      <c r="D132" s="206" t="s">
        <v>141</v>
      </c>
      <c r="E132" s="207" t="s">
        <v>499</v>
      </c>
      <c r="F132" s="208" t="s">
        <v>500</v>
      </c>
      <c r="G132" s="209" t="s">
        <v>144</v>
      </c>
      <c r="H132" s="210">
        <v>100</v>
      </c>
      <c r="I132" s="211"/>
      <c r="J132" s="212">
        <f>ROUND(I132*H132,2)</f>
        <v>0</v>
      </c>
      <c r="K132" s="208" t="s">
        <v>145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0.00021</v>
      </c>
      <c r="R132" s="215">
        <f>Q132*H132</f>
        <v>0.021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216</v>
      </c>
      <c r="AT132" s="217" t="s">
        <v>141</v>
      </c>
      <c r="AU132" s="217" t="s">
        <v>83</v>
      </c>
      <c r="AY132" s="19" t="s">
        <v>138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216</v>
      </c>
      <c r="BM132" s="217" t="s">
        <v>734</v>
      </c>
    </row>
    <row r="133" s="2" customFormat="1">
      <c r="A133" s="40"/>
      <c r="B133" s="41"/>
      <c r="C133" s="42"/>
      <c r="D133" s="219" t="s">
        <v>148</v>
      </c>
      <c r="E133" s="42"/>
      <c r="F133" s="220" t="s">
        <v>502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148</v>
      </c>
      <c r="AU133" s="19" t="s">
        <v>83</v>
      </c>
    </row>
    <row r="134" s="2" customFormat="1" ht="24.15" customHeight="1">
      <c r="A134" s="40"/>
      <c r="B134" s="41"/>
      <c r="C134" s="206" t="s">
        <v>225</v>
      </c>
      <c r="D134" s="206" t="s">
        <v>141</v>
      </c>
      <c r="E134" s="207" t="s">
        <v>504</v>
      </c>
      <c r="F134" s="208" t="s">
        <v>505</v>
      </c>
      <c r="G134" s="209" t="s">
        <v>144</v>
      </c>
      <c r="H134" s="210">
        <v>100</v>
      </c>
      <c r="I134" s="211"/>
      <c r="J134" s="212">
        <f>ROUND(I134*H134,2)</f>
        <v>0</v>
      </c>
      <c r="K134" s="208" t="s">
        <v>145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0.00029</v>
      </c>
      <c r="R134" s="215">
        <f>Q134*H134</f>
        <v>0.029000000000000004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216</v>
      </c>
      <c r="AT134" s="217" t="s">
        <v>141</v>
      </c>
      <c r="AU134" s="217" t="s">
        <v>83</v>
      </c>
      <c r="AY134" s="19" t="s">
        <v>138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216</v>
      </c>
      <c r="BM134" s="217" t="s">
        <v>735</v>
      </c>
    </row>
    <row r="135" s="2" customFormat="1">
      <c r="A135" s="40"/>
      <c r="B135" s="41"/>
      <c r="C135" s="42"/>
      <c r="D135" s="219" t="s">
        <v>148</v>
      </c>
      <c r="E135" s="42"/>
      <c r="F135" s="220" t="s">
        <v>507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148</v>
      </c>
      <c r="AU135" s="19" t="s">
        <v>83</v>
      </c>
    </row>
    <row r="136" s="12" customFormat="1" ht="25.92" customHeight="1">
      <c r="A136" s="12"/>
      <c r="B136" s="190"/>
      <c r="C136" s="191"/>
      <c r="D136" s="192" t="s">
        <v>72</v>
      </c>
      <c r="E136" s="193" t="s">
        <v>508</v>
      </c>
      <c r="F136" s="193" t="s">
        <v>509</v>
      </c>
      <c r="G136" s="191"/>
      <c r="H136" s="191"/>
      <c r="I136" s="194"/>
      <c r="J136" s="195">
        <f>BK136</f>
        <v>0</v>
      </c>
      <c r="K136" s="191"/>
      <c r="L136" s="196"/>
      <c r="M136" s="197"/>
      <c r="N136" s="198"/>
      <c r="O136" s="198"/>
      <c r="P136" s="199">
        <f>SUM(P137:P138)</f>
        <v>0</v>
      </c>
      <c r="Q136" s="198"/>
      <c r="R136" s="199">
        <f>SUM(R137:R138)</f>
        <v>0</v>
      </c>
      <c r="S136" s="198"/>
      <c r="T136" s="200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146</v>
      </c>
      <c r="AT136" s="202" t="s">
        <v>72</v>
      </c>
      <c r="AU136" s="202" t="s">
        <v>73</v>
      </c>
      <c r="AY136" s="201" t="s">
        <v>138</v>
      </c>
      <c r="BK136" s="203">
        <f>SUM(BK137:BK138)</f>
        <v>0</v>
      </c>
    </row>
    <row r="137" s="2" customFormat="1" ht="21.75" customHeight="1">
      <c r="A137" s="40"/>
      <c r="B137" s="41"/>
      <c r="C137" s="206" t="s">
        <v>231</v>
      </c>
      <c r="D137" s="206" t="s">
        <v>141</v>
      </c>
      <c r="E137" s="207" t="s">
        <v>511</v>
      </c>
      <c r="F137" s="208" t="s">
        <v>512</v>
      </c>
      <c r="G137" s="209" t="s">
        <v>513</v>
      </c>
      <c r="H137" s="210">
        <v>25</v>
      </c>
      <c r="I137" s="211"/>
      <c r="J137" s="212">
        <f>ROUND(I137*H137,2)</f>
        <v>0</v>
      </c>
      <c r="K137" s="208" t="s">
        <v>145</v>
      </c>
      <c r="L137" s="46"/>
      <c r="M137" s="213" t="s">
        <v>19</v>
      </c>
      <c r="N137" s="214" t="s">
        <v>44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514</v>
      </c>
      <c r="AT137" s="217" t="s">
        <v>141</v>
      </c>
      <c r="AU137" s="217" t="s">
        <v>81</v>
      </c>
      <c r="AY137" s="19" t="s">
        <v>138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81</v>
      </c>
      <c r="BK137" s="218">
        <f>ROUND(I137*H137,2)</f>
        <v>0</v>
      </c>
      <c r="BL137" s="19" t="s">
        <v>514</v>
      </c>
      <c r="BM137" s="217" t="s">
        <v>736</v>
      </c>
    </row>
    <row r="138" s="2" customFormat="1">
      <c r="A138" s="40"/>
      <c r="B138" s="41"/>
      <c r="C138" s="42"/>
      <c r="D138" s="219" t="s">
        <v>148</v>
      </c>
      <c r="E138" s="42"/>
      <c r="F138" s="220" t="s">
        <v>516</v>
      </c>
      <c r="G138" s="42"/>
      <c r="H138" s="42"/>
      <c r="I138" s="221"/>
      <c r="J138" s="42"/>
      <c r="K138" s="42"/>
      <c r="L138" s="46"/>
      <c r="M138" s="271"/>
      <c r="N138" s="272"/>
      <c r="O138" s="273"/>
      <c r="P138" s="273"/>
      <c r="Q138" s="273"/>
      <c r="R138" s="273"/>
      <c r="S138" s="273"/>
      <c r="T138" s="27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148</v>
      </c>
      <c r="AU138" s="19" t="s">
        <v>81</v>
      </c>
    </row>
    <row r="139" s="2" customFormat="1" ht="6.96" customHeight="1">
      <c r="A139" s="40"/>
      <c r="B139" s="61"/>
      <c r="C139" s="62"/>
      <c r="D139" s="62"/>
      <c r="E139" s="62"/>
      <c r="F139" s="62"/>
      <c r="G139" s="62"/>
      <c r="H139" s="62"/>
      <c r="I139" s="62"/>
      <c r="J139" s="62"/>
      <c r="K139" s="62"/>
      <c r="L139" s="46"/>
      <c r="M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</sheetData>
  <sheetProtection sheet="1" autoFilter="0" formatColumns="0" formatRows="0" objects="1" scenarios="1" spinCount="100000" saltValue="iD5RF0KmqOR4ZpYlolObKqxRG7FWqeWTpQNWai/nXvooh7AvN/5jxU2llfJbfcsxZ/anB8btyrCO2ble8KNjyQ==" hashValue="EVY65Kw89wMuAkodI6u72ACYgombvLphcKWrWwdNTnjeHfO4VQ7KPYQEAvsctjGXlMjJXF7dwl9uQYkPUNPMvQ==" algorithmName="SHA-512" password="CC35"/>
  <autoFilter ref="C86:K13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612325111"/>
    <hyperlink ref="F96" r:id="rId2" display="https://podminky.urs.cz/item/CS_URS_2025_01/612325416"/>
    <hyperlink ref="F102" r:id="rId3" display="https://podminky.urs.cz/item/CS_URS_2025_01/952901111"/>
    <hyperlink ref="F107" r:id="rId4" display="https://podminky.urs.cz/item/CS_URS_2025_01/974031133"/>
    <hyperlink ref="F113" r:id="rId5" display="https://podminky.urs.cz/item/CS_URS_2025_01/997013111"/>
    <hyperlink ref="F115" r:id="rId6" display="https://podminky.urs.cz/item/CS_URS_2025_01/997013219"/>
    <hyperlink ref="F117" r:id="rId7" display="https://podminky.urs.cz/item/CS_URS_2025_01/997013501"/>
    <hyperlink ref="F119" r:id="rId8" display="https://podminky.urs.cz/item/CS_URS_2025_01/997013509"/>
    <hyperlink ref="F122" r:id="rId9" display="https://podminky.urs.cz/item/CS_URS_2025_01/997013609"/>
    <hyperlink ref="F128" r:id="rId10" display="https://podminky.urs.cz/item/CS_URS_2025_01/784111001"/>
    <hyperlink ref="F133" r:id="rId11" display="https://podminky.urs.cz/item/CS_URS_2025_01/784181101"/>
    <hyperlink ref="F135" r:id="rId12" display="https://podminky.urs.cz/item/CS_URS_2025_01/784211101"/>
    <hyperlink ref="F138" r:id="rId13" display="https://podminky.urs.cz/item/CS_URS_2025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ZŠ Ovčárecká - modernizace kabinetů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737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ROUND((SUM(BE82:BE109)),  2)</f>
        <v>0</v>
      </c>
      <c r="G33" s="40"/>
      <c r="H33" s="40"/>
      <c r="I33" s="150">
        <v>0.21</v>
      </c>
      <c r="J33" s="149">
        <f>ROUND(((SUM(BE82:BE109))*I33),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ROUND((SUM(BF82:BF109)),  2)</f>
        <v>0</v>
      </c>
      <c r="G34" s="40"/>
      <c r="H34" s="40"/>
      <c r="I34" s="150">
        <v>0.12</v>
      </c>
      <c r="J34" s="149">
        <f>ROUND(((SUM(BF82:BF109))*I34),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ROUND((SUM(BG82:BG109)),  2)</f>
        <v>0</v>
      </c>
      <c r="G35" s="40"/>
      <c r="H35" s="40"/>
      <c r="I35" s="150">
        <v>0.21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ROUND((SUM(BH82:BH109)),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ROUND((SUM(BI82:BI109)),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ZŠ Ovčárecká - modernizace kabinetů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06 - Zařizovací prvky a materiály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Ovčárecká 374</v>
      </c>
      <c r="G52" s="42"/>
      <c r="H52" s="42"/>
      <c r="I52" s="34" t="s">
        <v>23</v>
      </c>
      <c r="J52" s="74" t="str">
        <f>IF(J12="","",J12)</f>
        <v>12. 6. 2025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31</v>
      </c>
      <c r="J54" s="38" t="str">
        <f>E21</f>
        <v>Proiectura Dana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Proiectura Dana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738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739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740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123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ZŠ Ovčárecká - modernizace kabinetů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103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06 - Zařizovací prvky a materiály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Ovčárecká 374</v>
      </c>
      <c r="G76" s="42"/>
      <c r="H76" s="42"/>
      <c r="I76" s="34" t="s">
        <v>23</v>
      </c>
      <c r="J76" s="74" t="str">
        <f>IF(J12="","",J12)</f>
        <v>12. 6. 2025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Město Kolín</v>
      </c>
      <c r="G78" s="42"/>
      <c r="H78" s="42"/>
      <c r="I78" s="34" t="s">
        <v>31</v>
      </c>
      <c r="J78" s="38" t="str">
        <f>E21</f>
        <v>Proiectura Dana s.r.o.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>Proiectura Dana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124</v>
      </c>
      <c r="D81" s="182" t="s">
        <v>58</v>
      </c>
      <c r="E81" s="182" t="s">
        <v>54</v>
      </c>
      <c r="F81" s="182" t="s">
        <v>55</v>
      </c>
      <c r="G81" s="182" t="s">
        <v>125</v>
      </c>
      <c r="H81" s="182" t="s">
        <v>126</v>
      </c>
      <c r="I81" s="182" t="s">
        <v>127</v>
      </c>
      <c r="J81" s="182" t="s">
        <v>107</v>
      </c>
      <c r="K81" s="183" t="s">
        <v>128</v>
      </c>
      <c r="L81" s="184"/>
      <c r="M81" s="94" t="s">
        <v>19</v>
      </c>
      <c r="N81" s="95" t="s">
        <v>43</v>
      </c>
      <c r="O81" s="95" t="s">
        <v>129</v>
      </c>
      <c r="P81" s="95" t="s">
        <v>130</v>
      </c>
      <c r="Q81" s="95" t="s">
        <v>131</v>
      </c>
      <c r="R81" s="95" t="s">
        <v>132</v>
      </c>
      <c r="S81" s="95" t="s">
        <v>133</v>
      </c>
      <c r="T81" s="96" t="s">
        <v>134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135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72</v>
      </c>
      <c r="AU82" s="19" t="s">
        <v>108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72</v>
      </c>
      <c r="E83" s="193" t="s">
        <v>208</v>
      </c>
      <c r="F83" s="193" t="s">
        <v>208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P84+P100</f>
        <v>0</v>
      </c>
      <c r="Q83" s="198"/>
      <c r="R83" s="199">
        <f>R84+R100</f>
        <v>0</v>
      </c>
      <c r="S83" s="198"/>
      <c r="T83" s="200">
        <f>T84+T100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83</v>
      </c>
      <c r="AT83" s="202" t="s">
        <v>72</v>
      </c>
      <c r="AU83" s="202" t="s">
        <v>73</v>
      </c>
      <c r="AY83" s="201" t="s">
        <v>138</v>
      </c>
      <c r="BK83" s="203">
        <f>BK84+BK100</f>
        <v>0</v>
      </c>
    </row>
    <row r="84" s="12" customFormat="1" ht="22.8" customHeight="1">
      <c r="A84" s="12"/>
      <c r="B84" s="190"/>
      <c r="C84" s="191"/>
      <c r="D84" s="192" t="s">
        <v>72</v>
      </c>
      <c r="E84" s="204" t="s">
        <v>741</v>
      </c>
      <c r="F84" s="204" t="s">
        <v>742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SUM(P85:P99)</f>
        <v>0</v>
      </c>
      <c r="Q84" s="198"/>
      <c r="R84" s="199">
        <f>SUM(R85:R99)</f>
        <v>0</v>
      </c>
      <c r="S84" s="198"/>
      <c r="T84" s="200">
        <f>SUM(T85:T99)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81</v>
      </c>
      <c r="AT84" s="202" t="s">
        <v>72</v>
      </c>
      <c r="AU84" s="202" t="s">
        <v>81</v>
      </c>
      <c r="AY84" s="201" t="s">
        <v>138</v>
      </c>
      <c r="BK84" s="203">
        <f>SUM(BK85:BK99)</f>
        <v>0</v>
      </c>
    </row>
    <row r="85" s="2" customFormat="1" ht="16.5" customHeight="1">
      <c r="A85" s="40"/>
      <c r="B85" s="41"/>
      <c r="C85" s="206" t="s">
        <v>81</v>
      </c>
      <c r="D85" s="206" t="s">
        <v>141</v>
      </c>
      <c r="E85" s="207" t="s">
        <v>743</v>
      </c>
      <c r="F85" s="208" t="s">
        <v>744</v>
      </c>
      <c r="G85" s="209" t="s">
        <v>244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146</v>
      </c>
      <c r="AT85" s="217" t="s">
        <v>141</v>
      </c>
      <c r="AU85" s="217" t="s">
        <v>83</v>
      </c>
      <c r="AY85" s="19" t="s">
        <v>138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81</v>
      </c>
      <c r="BK85" s="218">
        <f>ROUND(I85*H85,2)</f>
        <v>0</v>
      </c>
      <c r="BL85" s="19" t="s">
        <v>146</v>
      </c>
      <c r="BM85" s="217" t="s">
        <v>745</v>
      </c>
    </row>
    <row r="86" s="2" customFormat="1" ht="16.5" customHeight="1">
      <c r="A86" s="40"/>
      <c r="B86" s="41"/>
      <c r="C86" s="206" t="s">
        <v>83</v>
      </c>
      <c r="D86" s="206" t="s">
        <v>141</v>
      </c>
      <c r="E86" s="207" t="s">
        <v>746</v>
      </c>
      <c r="F86" s="208" t="s">
        <v>747</v>
      </c>
      <c r="G86" s="209" t="s">
        <v>244</v>
      </c>
      <c r="H86" s="210">
        <v>2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146</v>
      </c>
      <c r="AT86" s="217" t="s">
        <v>141</v>
      </c>
      <c r="AU86" s="217" t="s">
        <v>83</v>
      </c>
      <c r="AY86" s="19" t="s">
        <v>138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81</v>
      </c>
      <c r="BK86" s="218">
        <f>ROUND(I86*H86,2)</f>
        <v>0</v>
      </c>
      <c r="BL86" s="19" t="s">
        <v>146</v>
      </c>
      <c r="BM86" s="217" t="s">
        <v>748</v>
      </c>
    </row>
    <row r="87" s="2" customFormat="1">
      <c r="A87" s="40"/>
      <c r="B87" s="41"/>
      <c r="C87" s="42"/>
      <c r="D87" s="226" t="s">
        <v>380</v>
      </c>
      <c r="E87" s="42"/>
      <c r="F87" s="270" t="s">
        <v>749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380</v>
      </c>
      <c r="AU87" s="19" t="s">
        <v>83</v>
      </c>
    </row>
    <row r="88" s="2" customFormat="1" ht="16.5" customHeight="1">
      <c r="A88" s="40"/>
      <c r="B88" s="41"/>
      <c r="C88" s="206" t="s">
        <v>161</v>
      </c>
      <c r="D88" s="206" t="s">
        <v>141</v>
      </c>
      <c r="E88" s="207" t="s">
        <v>750</v>
      </c>
      <c r="F88" s="208" t="s">
        <v>751</v>
      </c>
      <c r="G88" s="209" t="s">
        <v>244</v>
      </c>
      <c r="H88" s="210">
        <v>2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146</v>
      </c>
      <c r="AT88" s="217" t="s">
        <v>141</v>
      </c>
      <c r="AU88" s="217" t="s">
        <v>83</v>
      </c>
      <c r="AY88" s="19" t="s">
        <v>138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146</v>
      </c>
      <c r="BM88" s="217" t="s">
        <v>752</v>
      </c>
    </row>
    <row r="89" s="2" customFormat="1">
      <c r="A89" s="40"/>
      <c r="B89" s="41"/>
      <c r="C89" s="42"/>
      <c r="D89" s="226" t="s">
        <v>380</v>
      </c>
      <c r="E89" s="42"/>
      <c r="F89" s="270" t="s">
        <v>753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380</v>
      </c>
      <c r="AU89" s="19" t="s">
        <v>83</v>
      </c>
    </row>
    <row r="90" s="2" customFormat="1" ht="16.5" customHeight="1">
      <c r="A90" s="40"/>
      <c r="B90" s="41"/>
      <c r="C90" s="206" t="s">
        <v>146</v>
      </c>
      <c r="D90" s="206" t="s">
        <v>141</v>
      </c>
      <c r="E90" s="207" t="s">
        <v>754</v>
      </c>
      <c r="F90" s="208" t="s">
        <v>747</v>
      </c>
      <c r="G90" s="209" t="s">
        <v>244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146</v>
      </c>
      <c r="AT90" s="217" t="s">
        <v>141</v>
      </c>
      <c r="AU90" s="217" t="s">
        <v>83</v>
      </c>
      <c r="AY90" s="19" t="s">
        <v>138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146</v>
      </c>
      <c r="BM90" s="217" t="s">
        <v>755</v>
      </c>
    </row>
    <row r="91" s="2" customFormat="1">
      <c r="A91" s="40"/>
      <c r="B91" s="41"/>
      <c r="C91" s="42"/>
      <c r="D91" s="226" t="s">
        <v>380</v>
      </c>
      <c r="E91" s="42"/>
      <c r="F91" s="270" t="s">
        <v>756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380</v>
      </c>
      <c r="AU91" s="19" t="s">
        <v>83</v>
      </c>
    </row>
    <row r="92" s="2" customFormat="1" ht="16.5" customHeight="1">
      <c r="A92" s="40"/>
      <c r="B92" s="41"/>
      <c r="C92" s="206" t="s">
        <v>176</v>
      </c>
      <c r="D92" s="206" t="s">
        <v>141</v>
      </c>
      <c r="E92" s="207" t="s">
        <v>757</v>
      </c>
      <c r="F92" s="208" t="s">
        <v>758</v>
      </c>
      <c r="G92" s="209" t="s">
        <v>244</v>
      </c>
      <c r="H92" s="210">
        <v>6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146</v>
      </c>
      <c r="AT92" s="217" t="s">
        <v>141</v>
      </c>
      <c r="AU92" s="217" t="s">
        <v>83</v>
      </c>
      <c r="AY92" s="19" t="s">
        <v>138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146</v>
      </c>
      <c r="BM92" s="217" t="s">
        <v>759</v>
      </c>
    </row>
    <row r="93" s="2" customFormat="1">
      <c r="A93" s="40"/>
      <c r="B93" s="41"/>
      <c r="C93" s="42"/>
      <c r="D93" s="226" t="s">
        <v>380</v>
      </c>
      <c r="E93" s="42"/>
      <c r="F93" s="270" t="s">
        <v>760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380</v>
      </c>
      <c r="AU93" s="19" t="s">
        <v>83</v>
      </c>
    </row>
    <row r="94" s="2" customFormat="1" ht="16.5" customHeight="1">
      <c r="A94" s="40"/>
      <c r="B94" s="41"/>
      <c r="C94" s="206" t="s">
        <v>182</v>
      </c>
      <c r="D94" s="206" t="s">
        <v>141</v>
      </c>
      <c r="E94" s="207" t="s">
        <v>761</v>
      </c>
      <c r="F94" s="208" t="s">
        <v>762</v>
      </c>
      <c r="G94" s="209" t="s">
        <v>244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146</v>
      </c>
      <c r="AT94" s="217" t="s">
        <v>141</v>
      </c>
      <c r="AU94" s="217" t="s">
        <v>83</v>
      </c>
      <c r="AY94" s="19" t="s">
        <v>138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146</v>
      </c>
      <c r="BM94" s="217" t="s">
        <v>763</v>
      </c>
    </row>
    <row r="95" s="2" customFormat="1">
      <c r="A95" s="40"/>
      <c r="B95" s="41"/>
      <c r="C95" s="42"/>
      <c r="D95" s="226" t="s">
        <v>380</v>
      </c>
      <c r="E95" s="42"/>
      <c r="F95" s="270" t="s">
        <v>764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380</v>
      </c>
      <c r="AU95" s="19" t="s">
        <v>83</v>
      </c>
    </row>
    <row r="96" s="2" customFormat="1" ht="16.5" customHeight="1">
      <c r="A96" s="40"/>
      <c r="B96" s="41"/>
      <c r="C96" s="206" t="s">
        <v>187</v>
      </c>
      <c r="D96" s="206" t="s">
        <v>141</v>
      </c>
      <c r="E96" s="207" t="s">
        <v>765</v>
      </c>
      <c r="F96" s="208" t="s">
        <v>766</v>
      </c>
      <c r="G96" s="209" t="s">
        <v>244</v>
      </c>
      <c r="H96" s="210">
        <v>2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146</v>
      </c>
      <c r="AT96" s="217" t="s">
        <v>141</v>
      </c>
      <c r="AU96" s="217" t="s">
        <v>83</v>
      </c>
      <c r="AY96" s="19" t="s">
        <v>138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146</v>
      </c>
      <c r="BM96" s="217" t="s">
        <v>767</v>
      </c>
    </row>
    <row r="97" s="2" customFormat="1">
      <c r="A97" s="40"/>
      <c r="B97" s="41"/>
      <c r="C97" s="42"/>
      <c r="D97" s="226" t="s">
        <v>380</v>
      </c>
      <c r="E97" s="42"/>
      <c r="F97" s="270" t="s">
        <v>764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380</v>
      </c>
      <c r="AU97" s="19" t="s">
        <v>83</v>
      </c>
    </row>
    <row r="98" s="2" customFormat="1" ht="16.5" customHeight="1">
      <c r="A98" s="40"/>
      <c r="B98" s="41"/>
      <c r="C98" s="206" t="s">
        <v>192</v>
      </c>
      <c r="D98" s="206" t="s">
        <v>141</v>
      </c>
      <c r="E98" s="207" t="s">
        <v>768</v>
      </c>
      <c r="F98" s="208" t="s">
        <v>769</v>
      </c>
      <c r="G98" s="209" t="s">
        <v>244</v>
      </c>
      <c r="H98" s="210">
        <v>6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146</v>
      </c>
      <c r="AT98" s="217" t="s">
        <v>141</v>
      </c>
      <c r="AU98" s="217" t="s">
        <v>83</v>
      </c>
      <c r="AY98" s="19" t="s">
        <v>138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146</v>
      </c>
      <c r="BM98" s="217" t="s">
        <v>770</v>
      </c>
    </row>
    <row r="99" s="2" customFormat="1">
      <c r="A99" s="40"/>
      <c r="B99" s="41"/>
      <c r="C99" s="42"/>
      <c r="D99" s="226" t="s">
        <v>380</v>
      </c>
      <c r="E99" s="42"/>
      <c r="F99" s="270" t="s">
        <v>764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380</v>
      </c>
      <c r="AU99" s="19" t="s">
        <v>83</v>
      </c>
    </row>
    <row r="100" s="12" customFormat="1" ht="22.8" customHeight="1">
      <c r="A100" s="12"/>
      <c r="B100" s="190"/>
      <c r="C100" s="191"/>
      <c r="D100" s="192" t="s">
        <v>72</v>
      </c>
      <c r="E100" s="204" t="s">
        <v>771</v>
      </c>
      <c r="F100" s="204" t="s">
        <v>772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SUM(P101:P109)</f>
        <v>0</v>
      </c>
      <c r="Q100" s="198"/>
      <c r="R100" s="199">
        <f>SUM(R101:R109)</f>
        <v>0</v>
      </c>
      <c r="S100" s="198"/>
      <c r="T100" s="200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83</v>
      </c>
      <c r="AT100" s="202" t="s">
        <v>72</v>
      </c>
      <c r="AU100" s="202" t="s">
        <v>81</v>
      </c>
      <c r="AY100" s="201" t="s">
        <v>138</v>
      </c>
      <c r="BK100" s="203">
        <f>SUM(BK101:BK109)</f>
        <v>0</v>
      </c>
    </row>
    <row r="101" s="2" customFormat="1" ht="16.5" customHeight="1">
      <c r="A101" s="40"/>
      <c r="B101" s="41"/>
      <c r="C101" s="206" t="s">
        <v>139</v>
      </c>
      <c r="D101" s="206" t="s">
        <v>141</v>
      </c>
      <c r="E101" s="207" t="s">
        <v>773</v>
      </c>
      <c r="F101" s="208" t="s">
        <v>774</v>
      </c>
      <c r="G101" s="209" t="s">
        <v>244</v>
      </c>
      <c r="H101" s="210">
        <v>1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216</v>
      </c>
      <c r="AT101" s="217" t="s">
        <v>141</v>
      </c>
      <c r="AU101" s="217" t="s">
        <v>83</v>
      </c>
      <c r="AY101" s="19" t="s">
        <v>138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216</v>
      </c>
      <c r="BM101" s="217" t="s">
        <v>775</v>
      </c>
    </row>
    <row r="102" s="2" customFormat="1" ht="16.5" customHeight="1">
      <c r="A102" s="40"/>
      <c r="B102" s="41"/>
      <c r="C102" s="206" t="s">
        <v>203</v>
      </c>
      <c r="D102" s="206" t="s">
        <v>141</v>
      </c>
      <c r="E102" s="207" t="s">
        <v>776</v>
      </c>
      <c r="F102" s="208" t="s">
        <v>762</v>
      </c>
      <c r="G102" s="209" t="s">
        <v>244</v>
      </c>
      <c r="H102" s="210">
        <v>1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146</v>
      </c>
      <c r="AT102" s="217" t="s">
        <v>141</v>
      </c>
      <c r="AU102" s="217" t="s">
        <v>83</v>
      </c>
      <c r="AY102" s="19" t="s">
        <v>138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146</v>
      </c>
      <c r="BM102" s="217" t="s">
        <v>777</v>
      </c>
    </row>
    <row r="103" s="2" customFormat="1">
      <c r="A103" s="40"/>
      <c r="B103" s="41"/>
      <c r="C103" s="42"/>
      <c r="D103" s="226" t="s">
        <v>380</v>
      </c>
      <c r="E103" s="42"/>
      <c r="F103" s="270" t="s">
        <v>764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380</v>
      </c>
      <c r="AU103" s="19" t="s">
        <v>83</v>
      </c>
    </row>
    <row r="104" s="2" customFormat="1" ht="16.5" customHeight="1">
      <c r="A104" s="40"/>
      <c r="B104" s="41"/>
      <c r="C104" s="206" t="s">
        <v>212</v>
      </c>
      <c r="D104" s="206" t="s">
        <v>141</v>
      </c>
      <c r="E104" s="207" t="s">
        <v>778</v>
      </c>
      <c r="F104" s="208" t="s">
        <v>747</v>
      </c>
      <c r="G104" s="209" t="s">
        <v>244</v>
      </c>
      <c r="H104" s="210">
        <v>1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146</v>
      </c>
      <c r="AT104" s="217" t="s">
        <v>141</v>
      </c>
      <c r="AU104" s="217" t="s">
        <v>83</v>
      </c>
      <c r="AY104" s="19" t="s">
        <v>138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146</v>
      </c>
      <c r="BM104" s="217" t="s">
        <v>779</v>
      </c>
    </row>
    <row r="105" s="2" customFormat="1">
      <c r="A105" s="40"/>
      <c r="B105" s="41"/>
      <c r="C105" s="42"/>
      <c r="D105" s="226" t="s">
        <v>380</v>
      </c>
      <c r="E105" s="42"/>
      <c r="F105" s="270" t="s">
        <v>756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380</v>
      </c>
      <c r="AU105" s="19" t="s">
        <v>83</v>
      </c>
    </row>
    <row r="106" s="2" customFormat="1" ht="16.5" customHeight="1">
      <c r="A106" s="40"/>
      <c r="B106" s="41"/>
      <c r="C106" s="206" t="s">
        <v>8</v>
      </c>
      <c r="D106" s="206" t="s">
        <v>141</v>
      </c>
      <c r="E106" s="207" t="s">
        <v>780</v>
      </c>
      <c r="F106" s="208" t="s">
        <v>769</v>
      </c>
      <c r="G106" s="209" t="s">
        <v>244</v>
      </c>
      <c r="H106" s="210">
        <v>6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146</v>
      </c>
      <c r="AT106" s="217" t="s">
        <v>141</v>
      </c>
      <c r="AU106" s="217" t="s">
        <v>83</v>
      </c>
      <c r="AY106" s="19" t="s">
        <v>138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146</v>
      </c>
      <c r="BM106" s="217" t="s">
        <v>781</v>
      </c>
    </row>
    <row r="107" s="2" customFormat="1">
      <c r="A107" s="40"/>
      <c r="B107" s="41"/>
      <c r="C107" s="42"/>
      <c r="D107" s="226" t="s">
        <v>380</v>
      </c>
      <c r="E107" s="42"/>
      <c r="F107" s="270" t="s">
        <v>764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380</v>
      </c>
      <c r="AU107" s="19" t="s">
        <v>83</v>
      </c>
    </row>
    <row r="108" s="2" customFormat="1" ht="16.5" customHeight="1">
      <c r="A108" s="40"/>
      <c r="B108" s="41"/>
      <c r="C108" s="206" t="s">
        <v>225</v>
      </c>
      <c r="D108" s="206" t="s">
        <v>141</v>
      </c>
      <c r="E108" s="207" t="s">
        <v>782</v>
      </c>
      <c r="F108" s="208" t="s">
        <v>783</v>
      </c>
      <c r="G108" s="209" t="s">
        <v>244</v>
      </c>
      <c r="H108" s="210">
        <v>3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146</v>
      </c>
      <c r="AT108" s="217" t="s">
        <v>141</v>
      </c>
      <c r="AU108" s="217" t="s">
        <v>83</v>
      </c>
      <c r="AY108" s="19" t="s">
        <v>138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146</v>
      </c>
      <c r="BM108" s="217" t="s">
        <v>784</v>
      </c>
    </row>
    <row r="109" s="2" customFormat="1">
      <c r="A109" s="40"/>
      <c r="B109" s="41"/>
      <c r="C109" s="42"/>
      <c r="D109" s="226" t="s">
        <v>380</v>
      </c>
      <c r="E109" s="42"/>
      <c r="F109" s="270" t="s">
        <v>785</v>
      </c>
      <c r="G109" s="42"/>
      <c r="H109" s="42"/>
      <c r="I109" s="221"/>
      <c r="J109" s="42"/>
      <c r="K109" s="42"/>
      <c r="L109" s="46"/>
      <c r="M109" s="271"/>
      <c r="N109" s="272"/>
      <c r="O109" s="273"/>
      <c r="P109" s="273"/>
      <c r="Q109" s="273"/>
      <c r="R109" s="273"/>
      <c r="S109" s="273"/>
      <c r="T109" s="274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380</v>
      </c>
      <c r="AU109" s="19" t="s">
        <v>83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PbhSmeH+6pytdHonzxbnuLXe05h7akg+aqqnwpQq2F1T9tUwPvh7+3AP9P0K65dVlSYC1JqVLjHFUMPdOLrAnQ==" hashValue="YvObMopggUrye0iHz3ocfn6pWQbAhUAA3+gVw3p+/BwZaA/KkAIaovfAQ1CBL17gf7EQFNFlGnwJQqVdNHEKpQ==" algorithmName="SHA-512" password="CC35"/>
  <autoFilter ref="C81:K10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ZŠ Ovčárecká - modernizace kabinetů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ROUND((SUM(BE85:BE106)),  2)</f>
        <v>0</v>
      </c>
      <c r="G33" s="40"/>
      <c r="H33" s="40"/>
      <c r="I33" s="150">
        <v>0.21</v>
      </c>
      <c r="J33" s="149">
        <f>ROUND(((SUM(BE85:BE106))*I33),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ROUND((SUM(BF85:BF106)),  2)</f>
        <v>0</v>
      </c>
      <c r="G34" s="40"/>
      <c r="H34" s="40"/>
      <c r="I34" s="150">
        <v>0.12</v>
      </c>
      <c r="J34" s="149">
        <f>ROUND(((SUM(BF85:BF106))*I34),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ROUND((SUM(BG85:BG106)),  2)</f>
        <v>0</v>
      </c>
      <c r="G35" s="40"/>
      <c r="H35" s="40"/>
      <c r="I35" s="150">
        <v>0.21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ROUND((SUM(BH85:BH106)),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ROUND((SUM(BI85:BI106)),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ZŠ Ovčárecká - modernizace kabinetů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07 -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Ovčárecká 374</v>
      </c>
      <c r="G52" s="42"/>
      <c r="H52" s="42"/>
      <c r="I52" s="34" t="s">
        <v>23</v>
      </c>
      <c r="J52" s="74" t="str">
        <f>IF(J12="","",J12)</f>
        <v>12. 6. 2025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31</v>
      </c>
      <c r="J54" s="38" t="str">
        <f>E21</f>
        <v>Proiectura Dana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Proiectura Dana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787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788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789</v>
      </c>
      <c r="E62" s="176"/>
      <c r="F62" s="176"/>
      <c r="G62" s="176"/>
      <c r="H62" s="176"/>
      <c r="I62" s="176"/>
      <c r="J62" s="177">
        <f>J92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790</v>
      </c>
      <c r="E63" s="176"/>
      <c r="F63" s="176"/>
      <c r="G63" s="176"/>
      <c r="H63" s="176"/>
      <c r="I63" s="176"/>
      <c r="J63" s="177">
        <f>J96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791</v>
      </c>
      <c r="E64" s="176"/>
      <c r="F64" s="176"/>
      <c r="G64" s="176"/>
      <c r="H64" s="176"/>
      <c r="I64" s="176"/>
      <c r="J64" s="177">
        <f>J101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792</v>
      </c>
      <c r="E65" s="176"/>
      <c r="F65" s="176"/>
      <c r="G65" s="176"/>
      <c r="H65" s="176"/>
      <c r="I65" s="176"/>
      <c r="J65" s="177">
        <f>J104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123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ZŠ Ovčárecká - modernizace kabinetů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07 - VRN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Ovčárecká 374</v>
      </c>
      <c r="G79" s="42"/>
      <c r="H79" s="42"/>
      <c r="I79" s="34" t="s">
        <v>23</v>
      </c>
      <c r="J79" s="74" t="str">
        <f>IF(J12="","",J12)</f>
        <v>12. 6. 2025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Město Kolín</v>
      </c>
      <c r="G81" s="42"/>
      <c r="H81" s="42"/>
      <c r="I81" s="34" t="s">
        <v>31</v>
      </c>
      <c r="J81" s="38" t="str">
        <f>E21</f>
        <v>Proiectura Dana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Proiectura Dana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124</v>
      </c>
      <c r="D84" s="182" t="s">
        <v>58</v>
      </c>
      <c r="E84" s="182" t="s">
        <v>54</v>
      </c>
      <c r="F84" s="182" t="s">
        <v>55</v>
      </c>
      <c r="G84" s="182" t="s">
        <v>125</v>
      </c>
      <c r="H84" s="182" t="s">
        <v>126</v>
      </c>
      <c r="I84" s="182" t="s">
        <v>127</v>
      </c>
      <c r="J84" s="182" t="s">
        <v>107</v>
      </c>
      <c r="K84" s="183" t="s">
        <v>128</v>
      </c>
      <c r="L84" s="184"/>
      <c r="M84" s="94" t="s">
        <v>19</v>
      </c>
      <c r="N84" s="95" t="s">
        <v>43</v>
      </c>
      <c r="O84" s="95" t="s">
        <v>129</v>
      </c>
      <c r="P84" s="95" t="s">
        <v>130</v>
      </c>
      <c r="Q84" s="95" t="s">
        <v>131</v>
      </c>
      <c r="R84" s="95" t="s">
        <v>132</v>
      </c>
      <c r="S84" s="95" t="s">
        <v>133</v>
      </c>
      <c r="T84" s="96" t="s">
        <v>134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135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108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72</v>
      </c>
      <c r="E86" s="193" t="s">
        <v>100</v>
      </c>
      <c r="F86" s="193" t="s">
        <v>793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P87+P92+P96+P101+P104</f>
        <v>0</v>
      </c>
      <c r="Q86" s="198"/>
      <c r="R86" s="199">
        <f>R87+R92+R96+R101+R104</f>
        <v>0</v>
      </c>
      <c r="S86" s="198"/>
      <c r="T86" s="200">
        <f>T87+T92+T96+T101+T104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176</v>
      </c>
      <c r="AT86" s="202" t="s">
        <v>72</v>
      </c>
      <c r="AU86" s="202" t="s">
        <v>73</v>
      </c>
      <c r="AY86" s="201" t="s">
        <v>138</v>
      </c>
      <c r="BK86" s="203">
        <f>BK87+BK92+BK96+BK101+BK104</f>
        <v>0</v>
      </c>
    </row>
    <row r="87" s="12" customFormat="1" ht="22.8" customHeight="1">
      <c r="A87" s="12"/>
      <c r="B87" s="190"/>
      <c r="C87" s="191"/>
      <c r="D87" s="192" t="s">
        <v>72</v>
      </c>
      <c r="E87" s="204" t="s">
        <v>794</v>
      </c>
      <c r="F87" s="204" t="s">
        <v>795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SUM(P88:P91)</f>
        <v>0</v>
      </c>
      <c r="Q87" s="198"/>
      <c r="R87" s="199">
        <f>SUM(R88:R91)</f>
        <v>0</v>
      </c>
      <c r="S87" s="198"/>
      <c r="T87" s="200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176</v>
      </c>
      <c r="AT87" s="202" t="s">
        <v>72</v>
      </c>
      <c r="AU87" s="202" t="s">
        <v>81</v>
      </c>
      <c r="AY87" s="201" t="s">
        <v>138</v>
      </c>
      <c r="BK87" s="203">
        <f>SUM(BK88:BK91)</f>
        <v>0</v>
      </c>
    </row>
    <row r="88" s="2" customFormat="1" ht="16.5" customHeight="1">
      <c r="A88" s="40"/>
      <c r="B88" s="41"/>
      <c r="C88" s="206" t="s">
        <v>81</v>
      </c>
      <c r="D88" s="206" t="s">
        <v>141</v>
      </c>
      <c r="E88" s="207" t="s">
        <v>796</v>
      </c>
      <c r="F88" s="208" t="s">
        <v>797</v>
      </c>
      <c r="G88" s="209" t="s">
        <v>240</v>
      </c>
      <c r="H88" s="210">
        <v>1</v>
      </c>
      <c r="I88" s="211"/>
      <c r="J88" s="212">
        <f>ROUND(I88*H88,2)</f>
        <v>0</v>
      </c>
      <c r="K88" s="208" t="s">
        <v>145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798</v>
      </c>
      <c r="AT88" s="217" t="s">
        <v>141</v>
      </c>
      <c r="AU88" s="217" t="s">
        <v>83</v>
      </c>
      <c r="AY88" s="19" t="s">
        <v>138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798</v>
      </c>
      <c r="BM88" s="217" t="s">
        <v>799</v>
      </c>
    </row>
    <row r="89" s="2" customFormat="1">
      <c r="A89" s="40"/>
      <c r="B89" s="41"/>
      <c r="C89" s="42"/>
      <c r="D89" s="219" t="s">
        <v>148</v>
      </c>
      <c r="E89" s="42"/>
      <c r="F89" s="220" t="s">
        <v>800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148</v>
      </c>
      <c r="AU89" s="19" t="s">
        <v>83</v>
      </c>
    </row>
    <row r="90" s="2" customFormat="1" ht="16.5" customHeight="1">
      <c r="A90" s="40"/>
      <c r="B90" s="41"/>
      <c r="C90" s="206" t="s">
        <v>83</v>
      </c>
      <c r="D90" s="206" t="s">
        <v>141</v>
      </c>
      <c r="E90" s="207" t="s">
        <v>801</v>
      </c>
      <c r="F90" s="208" t="s">
        <v>802</v>
      </c>
      <c r="G90" s="209" t="s">
        <v>240</v>
      </c>
      <c r="H90" s="210">
        <v>1</v>
      </c>
      <c r="I90" s="211"/>
      <c r="J90" s="212">
        <f>ROUND(I90*H90,2)</f>
        <v>0</v>
      </c>
      <c r="K90" s="208" t="s">
        <v>145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798</v>
      </c>
      <c r="AT90" s="217" t="s">
        <v>141</v>
      </c>
      <c r="AU90" s="217" t="s">
        <v>83</v>
      </c>
      <c r="AY90" s="19" t="s">
        <v>138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798</v>
      </c>
      <c r="BM90" s="217" t="s">
        <v>803</v>
      </c>
    </row>
    <row r="91" s="2" customFormat="1">
      <c r="A91" s="40"/>
      <c r="B91" s="41"/>
      <c r="C91" s="42"/>
      <c r="D91" s="219" t="s">
        <v>148</v>
      </c>
      <c r="E91" s="42"/>
      <c r="F91" s="220" t="s">
        <v>804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148</v>
      </c>
      <c r="AU91" s="19" t="s">
        <v>83</v>
      </c>
    </row>
    <row r="92" s="12" customFormat="1" ht="22.8" customHeight="1">
      <c r="A92" s="12"/>
      <c r="B92" s="190"/>
      <c r="C92" s="191"/>
      <c r="D92" s="192" t="s">
        <v>72</v>
      </c>
      <c r="E92" s="204" t="s">
        <v>805</v>
      </c>
      <c r="F92" s="204" t="s">
        <v>806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SUM(P93:P95)</f>
        <v>0</v>
      </c>
      <c r="Q92" s="198"/>
      <c r="R92" s="199">
        <f>SUM(R93:R95)</f>
        <v>0</v>
      </c>
      <c r="S92" s="198"/>
      <c r="T92" s="200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176</v>
      </c>
      <c r="AT92" s="202" t="s">
        <v>72</v>
      </c>
      <c r="AU92" s="202" t="s">
        <v>81</v>
      </c>
      <c r="AY92" s="201" t="s">
        <v>138</v>
      </c>
      <c r="BK92" s="203">
        <f>SUM(BK93:BK95)</f>
        <v>0</v>
      </c>
    </row>
    <row r="93" s="2" customFormat="1" ht="16.5" customHeight="1">
      <c r="A93" s="40"/>
      <c r="B93" s="41"/>
      <c r="C93" s="206" t="s">
        <v>161</v>
      </c>
      <c r="D93" s="206" t="s">
        <v>141</v>
      </c>
      <c r="E93" s="207" t="s">
        <v>807</v>
      </c>
      <c r="F93" s="208" t="s">
        <v>806</v>
      </c>
      <c r="G93" s="209" t="s">
        <v>240</v>
      </c>
      <c r="H93" s="210">
        <v>1</v>
      </c>
      <c r="I93" s="211"/>
      <c r="J93" s="212">
        <f>ROUND(I93*H93,2)</f>
        <v>0</v>
      </c>
      <c r="K93" s="208" t="s">
        <v>145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798</v>
      </c>
      <c r="AT93" s="217" t="s">
        <v>141</v>
      </c>
      <c r="AU93" s="217" t="s">
        <v>83</v>
      </c>
      <c r="AY93" s="19" t="s">
        <v>138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798</v>
      </c>
      <c r="BM93" s="217" t="s">
        <v>808</v>
      </c>
    </row>
    <row r="94" s="2" customFormat="1">
      <c r="A94" s="40"/>
      <c r="B94" s="41"/>
      <c r="C94" s="42"/>
      <c r="D94" s="219" t="s">
        <v>148</v>
      </c>
      <c r="E94" s="42"/>
      <c r="F94" s="220" t="s">
        <v>809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148</v>
      </c>
      <c r="AU94" s="19" t="s">
        <v>83</v>
      </c>
    </row>
    <row r="95" s="2" customFormat="1">
      <c r="A95" s="40"/>
      <c r="B95" s="41"/>
      <c r="C95" s="42"/>
      <c r="D95" s="226" t="s">
        <v>380</v>
      </c>
      <c r="E95" s="42"/>
      <c r="F95" s="270" t="s">
        <v>810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380</v>
      </c>
      <c r="AU95" s="19" t="s">
        <v>83</v>
      </c>
    </row>
    <row r="96" s="12" customFormat="1" ht="22.8" customHeight="1">
      <c r="A96" s="12"/>
      <c r="B96" s="190"/>
      <c r="C96" s="191"/>
      <c r="D96" s="192" t="s">
        <v>72</v>
      </c>
      <c r="E96" s="204" t="s">
        <v>811</v>
      </c>
      <c r="F96" s="204" t="s">
        <v>812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SUM(P97:P100)</f>
        <v>0</v>
      </c>
      <c r="Q96" s="198"/>
      <c r="R96" s="199">
        <f>SUM(R97:R100)</f>
        <v>0</v>
      </c>
      <c r="S96" s="198"/>
      <c r="T96" s="200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176</v>
      </c>
      <c r="AT96" s="202" t="s">
        <v>72</v>
      </c>
      <c r="AU96" s="202" t="s">
        <v>81</v>
      </c>
      <c r="AY96" s="201" t="s">
        <v>138</v>
      </c>
      <c r="BK96" s="203">
        <f>SUM(BK97:BK100)</f>
        <v>0</v>
      </c>
    </row>
    <row r="97" s="2" customFormat="1" ht="16.5" customHeight="1">
      <c r="A97" s="40"/>
      <c r="B97" s="41"/>
      <c r="C97" s="206" t="s">
        <v>146</v>
      </c>
      <c r="D97" s="206" t="s">
        <v>141</v>
      </c>
      <c r="E97" s="207" t="s">
        <v>813</v>
      </c>
      <c r="F97" s="208" t="s">
        <v>812</v>
      </c>
      <c r="G97" s="209" t="s">
        <v>240</v>
      </c>
      <c r="H97" s="210">
        <v>1</v>
      </c>
      <c r="I97" s="211"/>
      <c r="J97" s="212">
        <f>ROUND(I97*H97,2)</f>
        <v>0</v>
      </c>
      <c r="K97" s="208" t="s">
        <v>145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798</v>
      </c>
      <c r="AT97" s="217" t="s">
        <v>141</v>
      </c>
      <c r="AU97" s="217" t="s">
        <v>83</v>
      </c>
      <c r="AY97" s="19" t="s">
        <v>138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798</v>
      </c>
      <c r="BM97" s="217" t="s">
        <v>814</v>
      </c>
    </row>
    <row r="98" s="2" customFormat="1">
      <c r="A98" s="40"/>
      <c r="B98" s="41"/>
      <c r="C98" s="42"/>
      <c r="D98" s="219" t="s">
        <v>148</v>
      </c>
      <c r="E98" s="42"/>
      <c r="F98" s="220" t="s">
        <v>815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148</v>
      </c>
      <c r="AU98" s="19" t="s">
        <v>83</v>
      </c>
    </row>
    <row r="99" s="2" customFormat="1" ht="16.5" customHeight="1">
      <c r="A99" s="40"/>
      <c r="B99" s="41"/>
      <c r="C99" s="206" t="s">
        <v>176</v>
      </c>
      <c r="D99" s="206" t="s">
        <v>141</v>
      </c>
      <c r="E99" s="207" t="s">
        <v>816</v>
      </c>
      <c r="F99" s="208" t="s">
        <v>817</v>
      </c>
      <c r="G99" s="209" t="s">
        <v>240</v>
      </c>
      <c r="H99" s="210">
        <v>1</v>
      </c>
      <c r="I99" s="211"/>
      <c r="J99" s="212">
        <f>ROUND(I99*H99,2)</f>
        <v>0</v>
      </c>
      <c r="K99" s="208" t="s">
        <v>145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798</v>
      </c>
      <c r="AT99" s="217" t="s">
        <v>141</v>
      </c>
      <c r="AU99" s="217" t="s">
        <v>83</v>
      </c>
      <c r="AY99" s="19" t="s">
        <v>138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798</v>
      </c>
      <c r="BM99" s="217" t="s">
        <v>818</v>
      </c>
    </row>
    <row r="100" s="2" customFormat="1">
      <c r="A100" s="40"/>
      <c r="B100" s="41"/>
      <c r="C100" s="42"/>
      <c r="D100" s="219" t="s">
        <v>148</v>
      </c>
      <c r="E100" s="42"/>
      <c r="F100" s="220" t="s">
        <v>819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148</v>
      </c>
      <c r="AU100" s="19" t="s">
        <v>83</v>
      </c>
    </row>
    <row r="101" s="12" customFormat="1" ht="22.8" customHeight="1">
      <c r="A101" s="12"/>
      <c r="B101" s="190"/>
      <c r="C101" s="191"/>
      <c r="D101" s="192" t="s">
        <v>72</v>
      </c>
      <c r="E101" s="204" t="s">
        <v>820</v>
      </c>
      <c r="F101" s="204" t="s">
        <v>821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SUM(P102:P103)</f>
        <v>0</v>
      </c>
      <c r="Q101" s="198"/>
      <c r="R101" s="199">
        <f>SUM(R102:R103)</f>
        <v>0</v>
      </c>
      <c r="S101" s="198"/>
      <c r="T101" s="200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176</v>
      </c>
      <c r="AT101" s="202" t="s">
        <v>72</v>
      </c>
      <c r="AU101" s="202" t="s">
        <v>81</v>
      </c>
      <c r="AY101" s="201" t="s">
        <v>138</v>
      </c>
      <c r="BK101" s="203">
        <f>SUM(BK102:BK103)</f>
        <v>0</v>
      </c>
    </row>
    <row r="102" s="2" customFormat="1" ht="16.5" customHeight="1">
      <c r="A102" s="40"/>
      <c r="B102" s="41"/>
      <c r="C102" s="206" t="s">
        <v>182</v>
      </c>
      <c r="D102" s="206" t="s">
        <v>141</v>
      </c>
      <c r="E102" s="207" t="s">
        <v>822</v>
      </c>
      <c r="F102" s="208" t="s">
        <v>823</v>
      </c>
      <c r="G102" s="209" t="s">
        <v>240</v>
      </c>
      <c r="H102" s="210">
        <v>1</v>
      </c>
      <c r="I102" s="211"/>
      <c r="J102" s="212">
        <f>ROUND(I102*H102,2)</f>
        <v>0</v>
      </c>
      <c r="K102" s="208" t="s">
        <v>145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798</v>
      </c>
      <c r="AT102" s="217" t="s">
        <v>141</v>
      </c>
      <c r="AU102" s="217" t="s">
        <v>83</v>
      </c>
      <c r="AY102" s="19" t="s">
        <v>138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798</v>
      </c>
      <c r="BM102" s="217" t="s">
        <v>824</v>
      </c>
    </row>
    <row r="103" s="2" customFormat="1">
      <c r="A103" s="40"/>
      <c r="B103" s="41"/>
      <c r="C103" s="42"/>
      <c r="D103" s="219" t="s">
        <v>148</v>
      </c>
      <c r="E103" s="42"/>
      <c r="F103" s="220" t="s">
        <v>825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148</v>
      </c>
      <c r="AU103" s="19" t="s">
        <v>83</v>
      </c>
    </row>
    <row r="104" s="12" customFormat="1" ht="22.8" customHeight="1">
      <c r="A104" s="12"/>
      <c r="B104" s="190"/>
      <c r="C104" s="191"/>
      <c r="D104" s="192" t="s">
        <v>72</v>
      </c>
      <c r="E104" s="204" t="s">
        <v>826</v>
      </c>
      <c r="F104" s="204" t="s">
        <v>827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SUM(P105:P106)</f>
        <v>0</v>
      </c>
      <c r="Q104" s="198"/>
      <c r="R104" s="199">
        <f>SUM(R105:R106)</f>
        <v>0</v>
      </c>
      <c r="S104" s="198"/>
      <c r="T104" s="200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176</v>
      </c>
      <c r="AT104" s="202" t="s">
        <v>72</v>
      </c>
      <c r="AU104" s="202" t="s">
        <v>81</v>
      </c>
      <c r="AY104" s="201" t="s">
        <v>138</v>
      </c>
      <c r="BK104" s="203">
        <f>SUM(BK105:BK106)</f>
        <v>0</v>
      </c>
    </row>
    <row r="105" s="2" customFormat="1" ht="16.5" customHeight="1">
      <c r="A105" s="40"/>
      <c r="B105" s="41"/>
      <c r="C105" s="206" t="s">
        <v>187</v>
      </c>
      <c r="D105" s="206" t="s">
        <v>141</v>
      </c>
      <c r="E105" s="207" t="s">
        <v>828</v>
      </c>
      <c r="F105" s="208" t="s">
        <v>827</v>
      </c>
      <c r="G105" s="209" t="s">
        <v>240</v>
      </c>
      <c r="H105" s="210">
        <v>1</v>
      </c>
      <c r="I105" s="211"/>
      <c r="J105" s="212">
        <f>ROUND(I105*H105,2)</f>
        <v>0</v>
      </c>
      <c r="K105" s="208" t="s">
        <v>145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798</v>
      </c>
      <c r="AT105" s="217" t="s">
        <v>141</v>
      </c>
      <c r="AU105" s="217" t="s">
        <v>83</v>
      </c>
      <c r="AY105" s="19" t="s">
        <v>138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798</v>
      </c>
      <c r="BM105" s="217" t="s">
        <v>829</v>
      </c>
    </row>
    <row r="106" s="2" customFormat="1">
      <c r="A106" s="40"/>
      <c r="B106" s="41"/>
      <c r="C106" s="42"/>
      <c r="D106" s="219" t="s">
        <v>148</v>
      </c>
      <c r="E106" s="42"/>
      <c r="F106" s="220" t="s">
        <v>830</v>
      </c>
      <c r="G106" s="42"/>
      <c r="H106" s="42"/>
      <c r="I106" s="221"/>
      <c r="J106" s="42"/>
      <c r="K106" s="42"/>
      <c r="L106" s="46"/>
      <c r="M106" s="271"/>
      <c r="N106" s="272"/>
      <c r="O106" s="273"/>
      <c r="P106" s="273"/>
      <c r="Q106" s="273"/>
      <c r="R106" s="273"/>
      <c r="S106" s="273"/>
      <c r="T106" s="274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148</v>
      </c>
      <c r="AU106" s="19" t="s">
        <v>83</v>
      </c>
    </row>
    <row r="107" s="2" customFormat="1" ht="6.96" customHeight="1">
      <c r="A107" s="40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46"/>
      <c r="M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</sheetData>
  <sheetProtection sheet="1" autoFilter="0" formatColumns="0" formatRows="0" objects="1" scenarios="1" spinCount="100000" saltValue="pSgv43H4eFU14Ejq7qb0DfoEvrRwrQ4IYQQZ+0OV4BLjz2Lngw8v6G56BoaMX9yOB9++b4A/XQogu3H8gXJmPw==" hashValue="cnrW7jXQrYThFpUCdK7Ccw9oBmhx2Dn8dQZTlyTHmjNLex2yJztGRlfcQa8U2XAdZJyPSzwz5JSvgHSI8RLEOw==" algorithmName="SHA-512" password="CC35"/>
  <autoFilter ref="C84:K10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013254000"/>
    <hyperlink ref="F91" r:id="rId2" display="https://podminky.urs.cz/item/CS_URS_2025_01/013294000"/>
    <hyperlink ref="F94" r:id="rId3" display="https://podminky.urs.cz/item/CS_URS_2025_01/020001000"/>
    <hyperlink ref="F98" r:id="rId4" display="https://podminky.urs.cz/item/CS_URS_2025_01/030001000"/>
    <hyperlink ref="F100" r:id="rId5" display="https://podminky.urs.cz/item/CS_URS_2025_01/031303000"/>
    <hyperlink ref="F103" r:id="rId6" display="https://podminky.urs.cz/item/CS_URS_2025_01/045002000"/>
    <hyperlink ref="F106" r:id="rId7" display="https://podminky.urs.cz/item/CS_URS_2025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831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832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833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834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835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836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837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838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839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840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841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80</v>
      </c>
      <c r="F18" s="286" t="s">
        <v>842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843</v>
      </c>
      <c r="F19" s="286" t="s">
        <v>844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845</v>
      </c>
      <c r="F20" s="286" t="s">
        <v>846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847</v>
      </c>
      <c r="F21" s="286" t="s">
        <v>848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849</v>
      </c>
      <c r="F22" s="286" t="s">
        <v>850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851</v>
      </c>
      <c r="F23" s="286" t="s">
        <v>852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853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854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855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856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857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858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859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860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861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124</v>
      </c>
      <c r="F36" s="286"/>
      <c r="G36" s="286" t="s">
        <v>862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863</v>
      </c>
      <c r="F37" s="286"/>
      <c r="G37" s="286" t="s">
        <v>864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865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866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125</v>
      </c>
      <c r="F40" s="286"/>
      <c r="G40" s="286" t="s">
        <v>867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126</v>
      </c>
      <c r="F41" s="286"/>
      <c r="G41" s="286" t="s">
        <v>868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869</v>
      </c>
      <c r="F42" s="286"/>
      <c r="G42" s="286" t="s">
        <v>870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871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872</v>
      </c>
      <c r="F44" s="286"/>
      <c r="G44" s="286" t="s">
        <v>873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128</v>
      </c>
      <c r="F45" s="286"/>
      <c r="G45" s="286" t="s">
        <v>874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875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876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877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878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879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880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881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882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883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884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885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886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887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888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889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890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891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892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893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894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895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896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897</v>
      </c>
      <c r="D76" s="304"/>
      <c r="E76" s="304"/>
      <c r="F76" s="304" t="s">
        <v>898</v>
      </c>
      <c r="G76" s="305"/>
      <c r="H76" s="304" t="s">
        <v>55</v>
      </c>
      <c r="I76" s="304" t="s">
        <v>58</v>
      </c>
      <c r="J76" s="304" t="s">
        <v>899</v>
      </c>
      <c r="K76" s="303"/>
    </row>
    <row r="77" s="1" customFormat="1" ht="17.25" customHeight="1">
      <c r="B77" s="301"/>
      <c r="C77" s="306" t="s">
        <v>900</v>
      </c>
      <c r="D77" s="306"/>
      <c r="E77" s="306"/>
      <c r="F77" s="307" t="s">
        <v>901</v>
      </c>
      <c r="G77" s="308"/>
      <c r="H77" s="306"/>
      <c r="I77" s="306"/>
      <c r="J77" s="306" t="s">
        <v>902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903</v>
      </c>
      <c r="G79" s="313"/>
      <c r="H79" s="289" t="s">
        <v>904</v>
      </c>
      <c r="I79" s="289" t="s">
        <v>905</v>
      </c>
      <c r="J79" s="289">
        <v>20</v>
      </c>
      <c r="K79" s="303"/>
    </row>
    <row r="80" s="1" customFormat="1" ht="15" customHeight="1">
      <c r="B80" s="301"/>
      <c r="C80" s="289" t="s">
        <v>906</v>
      </c>
      <c r="D80" s="289"/>
      <c r="E80" s="289"/>
      <c r="F80" s="312" t="s">
        <v>903</v>
      </c>
      <c r="G80" s="313"/>
      <c r="H80" s="289" t="s">
        <v>907</v>
      </c>
      <c r="I80" s="289" t="s">
        <v>905</v>
      </c>
      <c r="J80" s="289">
        <v>120</v>
      </c>
      <c r="K80" s="303"/>
    </row>
    <row r="81" s="1" customFormat="1" ht="15" customHeight="1">
      <c r="B81" s="314"/>
      <c r="C81" s="289" t="s">
        <v>908</v>
      </c>
      <c r="D81" s="289"/>
      <c r="E81" s="289"/>
      <c r="F81" s="312" t="s">
        <v>909</v>
      </c>
      <c r="G81" s="313"/>
      <c r="H81" s="289" t="s">
        <v>910</v>
      </c>
      <c r="I81" s="289" t="s">
        <v>905</v>
      </c>
      <c r="J81" s="289">
        <v>50</v>
      </c>
      <c r="K81" s="303"/>
    </row>
    <row r="82" s="1" customFormat="1" ht="15" customHeight="1">
      <c r="B82" s="314"/>
      <c r="C82" s="289" t="s">
        <v>911</v>
      </c>
      <c r="D82" s="289"/>
      <c r="E82" s="289"/>
      <c r="F82" s="312" t="s">
        <v>903</v>
      </c>
      <c r="G82" s="313"/>
      <c r="H82" s="289" t="s">
        <v>912</v>
      </c>
      <c r="I82" s="289" t="s">
        <v>913</v>
      </c>
      <c r="J82" s="289"/>
      <c r="K82" s="303"/>
    </row>
    <row r="83" s="1" customFormat="1" ht="15" customHeight="1">
      <c r="B83" s="314"/>
      <c r="C83" s="315" t="s">
        <v>914</v>
      </c>
      <c r="D83" s="315"/>
      <c r="E83" s="315"/>
      <c r="F83" s="316" t="s">
        <v>909</v>
      </c>
      <c r="G83" s="315"/>
      <c r="H83" s="315" t="s">
        <v>915</v>
      </c>
      <c r="I83" s="315" t="s">
        <v>905</v>
      </c>
      <c r="J83" s="315">
        <v>15</v>
      </c>
      <c r="K83" s="303"/>
    </row>
    <row r="84" s="1" customFormat="1" ht="15" customHeight="1">
      <c r="B84" s="314"/>
      <c r="C84" s="315" t="s">
        <v>916</v>
      </c>
      <c r="D84" s="315"/>
      <c r="E84" s="315"/>
      <c r="F84" s="316" t="s">
        <v>909</v>
      </c>
      <c r="G84" s="315"/>
      <c r="H84" s="315" t="s">
        <v>917</v>
      </c>
      <c r="I84" s="315" t="s">
        <v>905</v>
      </c>
      <c r="J84" s="315">
        <v>15</v>
      </c>
      <c r="K84" s="303"/>
    </row>
    <row r="85" s="1" customFormat="1" ht="15" customHeight="1">
      <c r="B85" s="314"/>
      <c r="C85" s="315" t="s">
        <v>918</v>
      </c>
      <c r="D85" s="315"/>
      <c r="E85" s="315"/>
      <c r="F85" s="316" t="s">
        <v>909</v>
      </c>
      <c r="G85" s="315"/>
      <c r="H85" s="315" t="s">
        <v>919</v>
      </c>
      <c r="I85" s="315" t="s">
        <v>905</v>
      </c>
      <c r="J85" s="315">
        <v>20</v>
      </c>
      <c r="K85" s="303"/>
    </row>
    <row r="86" s="1" customFormat="1" ht="15" customHeight="1">
      <c r="B86" s="314"/>
      <c r="C86" s="315" t="s">
        <v>920</v>
      </c>
      <c r="D86" s="315"/>
      <c r="E86" s="315"/>
      <c r="F86" s="316" t="s">
        <v>909</v>
      </c>
      <c r="G86" s="315"/>
      <c r="H86" s="315" t="s">
        <v>921</v>
      </c>
      <c r="I86" s="315" t="s">
        <v>905</v>
      </c>
      <c r="J86" s="315">
        <v>20</v>
      </c>
      <c r="K86" s="303"/>
    </row>
    <row r="87" s="1" customFormat="1" ht="15" customHeight="1">
      <c r="B87" s="314"/>
      <c r="C87" s="289" t="s">
        <v>922</v>
      </c>
      <c r="D87" s="289"/>
      <c r="E87" s="289"/>
      <c r="F87" s="312" t="s">
        <v>909</v>
      </c>
      <c r="G87" s="313"/>
      <c r="H87" s="289" t="s">
        <v>923</v>
      </c>
      <c r="I87" s="289" t="s">
        <v>905</v>
      </c>
      <c r="J87" s="289">
        <v>50</v>
      </c>
      <c r="K87" s="303"/>
    </row>
    <row r="88" s="1" customFormat="1" ht="15" customHeight="1">
      <c r="B88" s="314"/>
      <c r="C88" s="289" t="s">
        <v>924</v>
      </c>
      <c r="D88" s="289"/>
      <c r="E88" s="289"/>
      <c r="F88" s="312" t="s">
        <v>909</v>
      </c>
      <c r="G88" s="313"/>
      <c r="H88" s="289" t="s">
        <v>925</v>
      </c>
      <c r="I88" s="289" t="s">
        <v>905</v>
      </c>
      <c r="J88" s="289">
        <v>20</v>
      </c>
      <c r="K88" s="303"/>
    </row>
    <row r="89" s="1" customFormat="1" ht="15" customHeight="1">
      <c r="B89" s="314"/>
      <c r="C89" s="289" t="s">
        <v>926</v>
      </c>
      <c r="D89" s="289"/>
      <c r="E89" s="289"/>
      <c r="F89" s="312" t="s">
        <v>909</v>
      </c>
      <c r="G89" s="313"/>
      <c r="H89" s="289" t="s">
        <v>927</v>
      </c>
      <c r="I89" s="289" t="s">
        <v>905</v>
      </c>
      <c r="J89" s="289">
        <v>20</v>
      </c>
      <c r="K89" s="303"/>
    </row>
    <row r="90" s="1" customFormat="1" ht="15" customHeight="1">
      <c r="B90" s="314"/>
      <c r="C90" s="289" t="s">
        <v>928</v>
      </c>
      <c r="D90" s="289"/>
      <c r="E90" s="289"/>
      <c r="F90" s="312" t="s">
        <v>909</v>
      </c>
      <c r="G90" s="313"/>
      <c r="H90" s="289" t="s">
        <v>929</v>
      </c>
      <c r="I90" s="289" t="s">
        <v>905</v>
      </c>
      <c r="J90" s="289">
        <v>50</v>
      </c>
      <c r="K90" s="303"/>
    </row>
    <row r="91" s="1" customFormat="1" ht="15" customHeight="1">
      <c r="B91" s="314"/>
      <c r="C91" s="289" t="s">
        <v>930</v>
      </c>
      <c r="D91" s="289"/>
      <c r="E91" s="289"/>
      <c r="F91" s="312" t="s">
        <v>909</v>
      </c>
      <c r="G91" s="313"/>
      <c r="H91" s="289" t="s">
        <v>930</v>
      </c>
      <c r="I91" s="289" t="s">
        <v>905</v>
      </c>
      <c r="J91" s="289">
        <v>50</v>
      </c>
      <c r="K91" s="303"/>
    </row>
    <row r="92" s="1" customFormat="1" ht="15" customHeight="1">
      <c r="B92" s="314"/>
      <c r="C92" s="289" t="s">
        <v>931</v>
      </c>
      <c r="D92" s="289"/>
      <c r="E92" s="289"/>
      <c r="F92" s="312" t="s">
        <v>909</v>
      </c>
      <c r="G92" s="313"/>
      <c r="H92" s="289" t="s">
        <v>932</v>
      </c>
      <c r="I92" s="289" t="s">
        <v>905</v>
      </c>
      <c r="J92" s="289">
        <v>255</v>
      </c>
      <c r="K92" s="303"/>
    </row>
    <row r="93" s="1" customFormat="1" ht="15" customHeight="1">
      <c r="B93" s="314"/>
      <c r="C93" s="289" t="s">
        <v>933</v>
      </c>
      <c r="D93" s="289"/>
      <c r="E93" s="289"/>
      <c r="F93" s="312" t="s">
        <v>903</v>
      </c>
      <c r="G93" s="313"/>
      <c r="H93" s="289" t="s">
        <v>934</v>
      </c>
      <c r="I93" s="289" t="s">
        <v>935</v>
      </c>
      <c r="J93" s="289"/>
      <c r="K93" s="303"/>
    </row>
    <row r="94" s="1" customFormat="1" ht="15" customHeight="1">
      <c r="B94" s="314"/>
      <c r="C94" s="289" t="s">
        <v>936</v>
      </c>
      <c r="D94" s="289"/>
      <c r="E94" s="289"/>
      <c r="F94" s="312" t="s">
        <v>903</v>
      </c>
      <c r="G94" s="313"/>
      <c r="H94" s="289" t="s">
        <v>937</v>
      </c>
      <c r="I94" s="289" t="s">
        <v>938</v>
      </c>
      <c r="J94" s="289"/>
      <c r="K94" s="303"/>
    </row>
    <row r="95" s="1" customFormat="1" ht="15" customHeight="1">
      <c r="B95" s="314"/>
      <c r="C95" s="289" t="s">
        <v>939</v>
      </c>
      <c r="D95" s="289"/>
      <c r="E95" s="289"/>
      <c r="F95" s="312" t="s">
        <v>903</v>
      </c>
      <c r="G95" s="313"/>
      <c r="H95" s="289" t="s">
        <v>939</v>
      </c>
      <c r="I95" s="289" t="s">
        <v>938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903</v>
      </c>
      <c r="G96" s="313"/>
      <c r="H96" s="289" t="s">
        <v>940</v>
      </c>
      <c r="I96" s="289" t="s">
        <v>938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903</v>
      </c>
      <c r="G97" s="313"/>
      <c r="H97" s="289" t="s">
        <v>941</v>
      </c>
      <c r="I97" s="289" t="s">
        <v>938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942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897</v>
      </c>
      <c r="D103" s="304"/>
      <c r="E103" s="304"/>
      <c r="F103" s="304" t="s">
        <v>898</v>
      </c>
      <c r="G103" s="305"/>
      <c r="H103" s="304" t="s">
        <v>55</v>
      </c>
      <c r="I103" s="304" t="s">
        <v>58</v>
      </c>
      <c r="J103" s="304" t="s">
        <v>899</v>
      </c>
      <c r="K103" s="303"/>
    </row>
    <row r="104" s="1" customFormat="1" ht="17.25" customHeight="1">
      <c r="B104" s="301"/>
      <c r="C104" s="306" t="s">
        <v>900</v>
      </c>
      <c r="D104" s="306"/>
      <c r="E104" s="306"/>
      <c r="F104" s="307" t="s">
        <v>901</v>
      </c>
      <c r="G104" s="308"/>
      <c r="H104" s="306"/>
      <c r="I104" s="306"/>
      <c r="J104" s="306" t="s">
        <v>902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903</v>
      </c>
      <c r="G106" s="289"/>
      <c r="H106" s="289" t="s">
        <v>943</v>
      </c>
      <c r="I106" s="289" t="s">
        <v>905</v>
      </c>
      <c r="J106" s="289">
        <v>20</v>
      </c>
      <c r="K106" s="303"/>
    </row>
    <row r="107" s="1" customFormat="1" ht="15" customHeight="1">
      <c r="B107" s="301"/>
      <c r="C107" s="289" t="s">
        <v>906</v>
      </c>
      <c r="D107" s="289"/>
      <c r="E107" s="289"/>
      <c r="F107" s="312" t="s">
        <v>903</v>
      </c>
      <c r="G107" s="289"/>
      <c r="H107" s="289" t="s">
        <v>943</v>
      </c>
      <c r="I107" s="289" t="s">
        <v>905</v>
      </c>
      <c r="J107" s="289">
        <v>120</v>
      </c>
      <c r="K107" s="303"/>
    </row>
    <row r="108" s="1" customFormat="1" ht="15" customHeight="1">
      <c r="B108" s="314"/>
      <c r="C108" s="289" t="s">
        <v>908</v>
      </c>
      <c r="D108" s="289"/>
      <c r="E108" s="289"/>
      <c r="F108" s="312" t="s">
        <v>909</v>
      </c>
      <c r="G108" s="289"/>
      <c r="H108" s="289" t="s">
        <v>943</v>
      </c>
      <c r="I108" s="289" t="s">
        <v>905</v>
      </c>
      <c r="J108" s="289">
        <v>50</v>
      </c>
      <c r="K108" s="303"/>
    </row>
    <row r="109" s="1" customFormat="1" ht="15" customHeight="1">
      <c r="B109" s="314"/>
      <c r="C109" s="289" t="s">
        <v>911</v>
      </c>
      <c r="D109" s="289"/>
      <c r="E109" s="289"/>
      <c r="F109" s="312" t="s">
        <v>903</v>
      </c>
      <c r="G109" s="289"/>
      <c r="H109" s="289" t="s">
        <v>943</v>
      </c>
      <c r="I109" s="289" t="s">
        <v>913</v>
      </c>
      <c r="J109" s="289"/>
      <c r="K109" s="303"/>
    </row>
    <row r="110" s="1" customFormat="1" ht="15" customHeight="1">
      <c r="B110" s="314"/>
      <c r="C110" s="289" t="s">
        <v>922</v>
      </c>
      <c r="D110" s="289"/>
      <c r="E110" s="289"/>
      <c r="F110" s="312" t="s">
        <v>909</v>
      </c>
      <c r="G110" s="289"/>
      <c r="H110" s="289" t="s">
        <v>943</v>
      </c>
      <c r="I110" s="289" t="s">
        <v>905</v>
      </c>
      <c r="J110" s="289">
        <v>50</v>
      </c>
      <c r="K110" s="303"/>
    </row>
    <row r="111" s="1" customFormat="1" ht="15" customHeight="1">
      <c r="B111" s="314"/>
      <c r="C111" s="289" t="s">
        <v>930</v>
      </c>
      <c r="D111" s="289"/>
      <c r="E111" s="289"/>
      <c r="F111" s="312" t="s">
        <v>909</v>
      </c>
      <c r="G111" s="289"/>
      <c r="H111" s="289" t="s">
        <v>943</v>
      </c>
      <c r="I111" s="289" t="s">
        <v>905</v>
      </c>
      <c r="J111" s="289">
        <v>50</v>
      </c>
      <c r="K111" s="303"/>
    </row>
    <row r="112" s="1" customFormat="1" ht="15" customHeight="1">
      <c r="B112" s="314"/>
      <c r="C112" s="289" t="s">
        <v>928</v>
      </c>
      <c r="D112" s="289"/>
      <c r="E112" s="289"/>
      <c r="F112" s="312" t="s">
        <v>909</v>
      </c>
      <c r="G112" s="289"/>
      <c r="H112" s="289" t="s">
        <v>943</v>
      </c>
      <c r="I112" s="289" t="s">
        <v>905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903</v>
      </c>
      <c r="G113" s="289"/>
      <c r="H113" s="289" t="s">
        <v>944</v>
      </c>
      <c r="I113" s="289" t="s">
        <v>905</v>
      </c>
      <c r="J113" s="289">
        <v>20</v>
      </c>
      <c r="K113" s="303"/>
    </row>
    <row r="114" s="1" customFormat="1" ht="15" customHeight="1">
      <c r="B114" s="314"/>
      <c r="C114" s="289" t="s">
        <v>945</v>
      </c>
      <c r="D114" s="289"/>
      <c r="E114" s="289"/>
      <c r="F114" s="312" t="s">
        <v>903</v>
      </c>
      <c r="G114" s="289"/>
      <c r="H114" s="289" t="s">
        <v>946</v>
      </c>
      <c r="I114" s="289" t="s">
        <v>905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903</v>
      </c>
      <c r="G115" s="289"/>
      <c r="H115" s="289" t="s">
        <v>947</v>
      </c>
      <c r="I115" s="289" t="s">
        <v>938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903</v>
      </c>
      <c r="G116" s="289"/>
      <c r="H116" s="289" t="s">
        <v>948</v>
      </c>
      <c r="I116" s="289" t="s">
        <v>938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903</v>
      </c>
      <c r="G117" s="289"/>
      <c r="H117" s="289" t="s">
        <v>949</v>
      </c>
      <c r="I117" s="289" t="s">
        <v>950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951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897</v>
      </c>
      <c r="D123" s="304"/>
      <c r="E123" s="304"/>
      <c r="F123" s="304" t="s">
        <v>898</v>
      </c>
      <c r="G123" s="305"/>
      <c r="H123" s="304" t="s">
        <v>55</v>
      </c>
      <c r="I123" s="304" t="s">
        <v>58</v>
      </c>
      <c r="J123" s="304" t="s">
        <v>899</v>
      </c>
      <c r="K123" s="333"/>
    </row>
    <row r="124" s="1" customFormat="1" ht="17.25" customHeight="1">
      <c r="B124" s="332"/>
      <c r="C124" s="306" t="s">
        <v>900</v>
      </c>
      <c r="D124" s="306"/>
      <c r="E124" s="306"/>
      <c r="F124" s="307" t="s">
        <v>901</v>
      </c>
      <c r="G124" s="308"/>
      <c r="H124" s="306"/>
      <c r="I124" s="306"/>
      <c r="J124" s="306" t="s">
        <v>902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906</v>
      </c>
      <c r="D126" s="311"/>
      <c r="E126" s="311"/>
      <c r="F126" s="312" t="s">
        <v>903</v>
      </c>
      <c r="G126" s="289"/>
      <c r="H126" s="289" t="s">
        <v>943</v>
      </c>
      <c r="I126" s="289" t="s">
        <v>905</v>
      </c>
      <c r="J126" s="289">
        <v>120</v>
      </c>
      <c r="K126" s="337"/>
    </row>
    <row r="127" s="1" customFormat="1" ht="15" customHeight="1">
      <c r="B127" s="334"/>
      <c r="C127" s="289" t="s">
        <v>952</v>
      </c>
      <c r="D127" s="289"/>
      <c r="E127" s="289"/>
      <c r="F127" s="312" t="s">
        <v>903</v>
      </c>
      <c r="G127" s="289"/>
      <c r="H127" s="289" t="s">
        <v>953</v>
      </c>
      <c r="I127" s="289" t="s">
        <v>905</v>
      </c>
      <c r="J127" s="289" t="s">
        <v>954</v>
      </c>
      <c r="K127" s="337"/>
    </row>
    <row r="128" s="1" customFormat="1" ht="15" customHeight="1">
      <c r="B128" s="334"/>
      <c r="C128" s="289" t="s">
        <v>851</v>
      </c>
      <c r="D128" s="289"/>
      <c r="E128" s="289"/>
      <c r="F128" s="312" t="s">
        <v>903</v>
      </c>
      <c r="G128" s="289"/>
      <c r="H128" s="289" t="s">
        <v>955</v>
      </c>
      <c r="I128" s="289" t="s">
        <v>905</v>
      </c>
      <c r="J128" s="289" t="s">
        <v>954</v>
      </c>
      <c r="K128" s="337"/>
    </row>
    <row r="129" s="1" customFormat="1" ht="15" customHeight="1">
      <c r="B129" s="334"/>
      <c r="C129" s="289" t="s">
        <v>914</v>
      </c>
      <c r="D129" s="289"/>
      <c r="E129" s="289"/>
      <c r="F129" s="312" t="s">
        <v>909</v>
      </c>
      <c r="G129" s="289"/>
      <c r="H129" s="289" t="s">
        <v>915</v>
      </c>
      <c r="I129" s="289" t="s">
        <v>905</v>
      </c>
      <c r="J129" s="289">
        <v>15</v>
      </c>
      <c r="K129" s="337"/>
    </row>
    <row r="130" s="1" customFormat="1" ht="15" customHeight="1">
      <c r="B130" s="334"/>
      <c r="C130" s="315" t="s">
        <v>916</v>
      </c>
      <c r="D130" s="315"/>
      <c r="E130" s="315"/>
      <c r="F130" s="316" t="s">
        <v>909</v>
      </c>
      <c r="G130" s="315"/>
      <c r="H130" s="315" t="s">
        <v>917</v>
      </c>
      <c r="I130" s="315" t="s">
        <v>905</v>
      </c>
      <c r="J130" s="315">
        <v>15</v>
      </c>
      <c r="K130" s="337"/>
    </row>
    <row r="131" s="1" customFormat="1" ht="15" customHeight="1">
      <c r="B131" s="334"/>
      <c r="C131" s="315" t="s">
        <v>918</v>
      </c>
      <c r="D131" s="315"/>
      <c r="E131" s="315"/>
      <c r="F131" s="316" t="s">
        <v>909</v>
      </c>
      <c r="G131" s="315"/>
      <c r="H131" s="315" t="s">
        <v>919</v>
      </c>
      <c r="I131" s="315" t="s">
        <v>905</v>
      </c>
      <c r="J131" s="315">
        <v>20</v>
      </c>
      <c r="K131" s="337"/>
    </row>
    <row r="132" s="1" customFormat="1" ht="15" customHeight="1">
      <c r="B132" s="334"/>
      <c r="C132" s="315" t="s">
        <v>920</v>
      </c>
      <c r="D132" s="315"/>
      <c r="E132" s="315"/>
      <c r="F132" s="316" t="s">
        <v>909</v>
      </c>
      <c r="G132" s="315"/>
      <c r="H132" s="315" t="s">
        <v>921</v>
      </c>
      <c r="I132" s="315" t="s">
        <v>905</v>
      </c>
      <c r="J132" s="315">
        <v>20</v>
      </c>
      <c r="K132" s="337"/>
    </row>
    <row r="133" s="1" customFormat="1" ht="15" customHeight="1">
      <c r="B133" s="334"/>
      <c r="C133" s="289" t="s">
        <v>908</v>
      </c>
      <c r="D133" s="289"/>
      <c r="E133" s="289"/>
      <c r="F133" s="312" t="s">
        <v>909</v>
      </c>
      <c r="G133" s="289"/>
      <c r="H133" s="289" t="s">
        <v>943</v>
      </c>
      <c r="I133" s="289" t="s">
        <v>905</v>
      </c>
      <c r="J133" s="289">
        <v>50</v>
      </c>
      <c r="K133" s="337"/>
    </row>
    <row r="134" s="1" customFormat="1" ht="15" customHeight="1">
      <c r="B134" s="334"/>
      <c r="C134" s="289" t="s">
        <v>922</v>
      </c>
      <c r="D134" s="289"/>
      <c r="E134" s="289"/>
      <c r="F134" s="312" t="s">
        <v>909</v>
      </c>
      <c r="G134" s="289"/>
      <c r="H134" s="289" t="s">
        <v>943</v>
      </c>
      <c r="I134" s="289" t="s">
        <v>905</v>
      </c>
      <c r="J134" s="289">
        <v>50</v>
      </c>
      <c r="K134" s="337"/>
    </row>
    <row r="135" s="1" customFormat="1" ht="15" customHeight="1">
      <c r="B135" s="334"/>
      <c r="C135" s="289" t="s">
        <v>928</v>
      </c>
      <c r="D135" s="289"/>
      <c r="E135" s="289"/>
      <c r="F135" s="312" t="s">
        <v>909</v>
      </c>
      <c r="G135" s="289"/>
      <c r="H135" s="289" t="s">
        <v>943</v>
      </c>
      <c r="I135" s="289" t="s">
        <v>905</v>
      </c>
      <c r="J135" s="289">
        <v>50</v>
      </c>
      <c r="K135" s="337"/>
    </row>
    <row r="136" s="1" customFormat="1" ht="15" customHeight="1">
      <c r="B136" s="334"/>
      <c r="C136" s="289" t="s">
        <v>930</v>
      </c>
      <c r="D136" s="289"/>
      <c r="E136" s="289"/>
      <c r="F136" s="312" t="s">
        <v>909</v>
      </c>
      <c r="G136" s="289"/>
      <c r="H136" s="289" t="s">
        <v>943</v>
      </c>
      <c r="I136" s="289" t="s">
        <v>905</v>
      </c>
      <c r="J136" s="289">
        <v>50</v>
      </c>
      <c r="K136" s="337"/>
    </row>
    <row r="137" s="1" customFormat="1" ht="15" customHeight="1">
      <c r="B137" s="334"/>
      <c r="C137" s="289" t="s">
        <v>931</v>
      </c>
      <c r="D137" s="289"/>
      <c r="E137" s="289"/>
      <c r="F137" s="312" t="s">
        <v>909</v>
      </c>
      <c r="G137" s="289"/>
      <c r="H137" s="289" t="s">
        <v>956</v>
      </c>
      <c r="I137" s="289" t="s">
        <v>905</v>
      </c>
      <c r="J137" s="289">
        <v>255</v>
      </c>
      <c r="K137" s="337"/>
    </row>
    <row r="138" s="1" customFormat="1" ht="15" customHeight="1">
      <c r="B138" s="334"/>
      <c r="C138" s="289" t="s">
        <v>933</v>
      </c>
      <c r="D138" s="289"/>
      <c r="E138" s="289"/>
      <c r="F138" s="312" t="s">
        <v>903</v>
      </c>
      <c r="G138" s="289"/>
      <c r="H138" s="289" t="s">
        <v>957</v>
      </c>
      <c r="I138" s="289" t="s">
        <v>935</v>
      </c>
      <c r="J138" s="289"/>
      <c r="K138" s="337"/>
    </row>
    <row r="139" s="1" customFormat="1" ht="15" customHeight="1">
      <c r="B139" s="334"/>
      <c r="C139" s="289" t="s">
        <v>936</v>
      </c>
      <c r="D139" s="289"/>
      <c r="E139" s="289"/>
      <c r="F139" s="312" t="s">
        <v>903</v>
      </c>
      <c r="G139" s="289"/>
      <c r="H139" s="289" t="s">
        <v>958</v>
      </c>
      <c r="I139" s="289" t="s">
        <v>938</v>
      </c>
      <c r="J139" s="289"/>
      <c r="K139" s="337"/>
    </row>
    <row r="140" s="1" customFormat="1" ht="15" customHeight="1">
      <c r="B140" s="334"/>
      <c r="C140" s="289" t="s">
        <v>939</v>
      </c>
      <c r="D140" s="289"/>
      <c r="E140" s="289"/>
      <c r="F140" s="312" t="s">
        <v>903</v>
      </c>
      <c r="G140" s="289"/>
      <c r="H140" s="289" t="s">
        <v>939</v>
      </c>
      <c r="I140" s="289" t="s">
        <v>938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903</v>
      </c>
      <c r="G141" s="289"/>
      <c r="H141" s="289" t="s">
        <v>959</v>
      </c>
      <c r="I141" s="289" t="s">
        <v>938</v>
      </c>
      <c r="J141" s="289"/>
      <c r="K141" s="337"/>
    </row>
    <row r="142" s="1" customFormat="1" ht="15" customHeight="1">
      <c r="B142" s="334"/>
      <c r="C142" s="289" t="s">
        <v>960</v>
      </c>
      <c r="D142" s="289"/>
      <c r="E142" s="289"/>
      <c r="F142" s="312" t="s">
        <v>903</v>
      </c>
      <c r="G142" s="289"/>
      <c r="H142" s="289" t="s">
        <v>961</v>
      </c>
      <c r="I142" s="289" t="s">
        <v>938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962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897</v>
      </c>
      <c r="D148" s="304"/>
      <c r="E148" s="304"/>
      <c r="F148" s="304" t="s">
        <v>898</v>
      </c>
      <c r="G148" s="305"/>
      <c r="H148" s="304" t="s">
        <v>55</v>
      </c>
      <c r="I148" s="304" t="s">
        <v>58</v>
      </c>
      <c r="J148" s="304" t="s">
        <v>899</v>
      </c>
      <c r="K148" s="303"/>
    </row>
    <row r="149" s="1" customFormat="1" ht="17.25" customHeight="1">
      <c r="B149" s="301"/>
      <c r="C149" s="306" t="s">
        <v>900</v>
      </c>
      <c r="D149" s="306"/>
      <c r="E149" s="306"/>
      <c r="F149" s="307" t="s">
        <v>901</v>
      </c>
      <c r="G149" s="308"/>
      <c r="H149" s="306"/>
      <c r="I149" s="306"/>
      <c r="J149" s="306" t="s">
        <v>902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906</v>
      </c>
      <c r="D151" s="289"/>
      <c r="E151" s="289"/>
      <c r="F151" s="342" t="s">
        <v>903</v>
      </c>
      <c r="G151" s="289"/>
      <c r="H151" s="341" t="s">
        <v>943</v>
      </c>
      <c r="I151" s="341" t="s">
        <v>905</v>
      </c>
      <c r="J151" s="341">
        <v>120</v>
      </c>
      <c r="K151" s="337"/>
    </row>
    <row r="152" s="1" customFormat="1" ht="15" customHeight="1">
      <c r="B152" s="314"/>
      <c r="C152" s="341" t="s">
        <v>952</v>
      </c>
      <c r="D152" s="289"/>
      <c r="E152" s="289"/>
      <c r="F152" s="342" t="s">
        <v>903</v>
      </c>
      <c r="G152" s="289"/>
      <c r="H152" s="341" t="s">
        <v>963</v>
      </c>
      <c r="I152" s="341" t="s">
        <v>905</v>
      </c>
      <c r="J152" s="341" t="s">
        <v>954</v>
      </c>
      <c r="K152" s="337"/>
    </row>
    <row r="153" s="1" customFormat="1" ht="15" customHeight="1">
      <c r="B153" s="314"/>
      <c r="C153" s="341" t="s">
        <v>851</v>
      </c>
      <c r="D153" s="289"/>
      <c r="E153" s="289"/>
      <c r="F153" s="342" t="s">
        <v>903</v>
      </c>
      <c r="G153" s="289"/>
      <c r="H153" s="341" t="s">
        <v>964</v>
      </c>
      <c r="I153" s="341" t="s">
        <v>905</v>
      </c>
      <c r="J153" s="341" t="s">
        <v>954</v>
      </c>
      <c r="K153" s="337"/>
    </row>
    <row r="154" s="1" customFormat="1" ht="15" customHeight="1">
      <c r="B154" s="314"/>
      <c r="C154" s="341" t="s">
        <v>908</v>
      </c>
      <c r="D154" s="289"/>
      <c r="E154" s="289"/>
      <c r="F154" s="342" t="s">
        <v>909</v>
      </c>
      <c r="G154" s="289"/>
      <c r="H154" s="341" t="s">
        <v>943</v>
      </c>
      <c r="I154" s="341" t="s">
        <v>905</v>
      </c>
      <c r="J154" s="341">
        <v>50</v>
      </c>
      <c r="K154" s="337"/>
    </row>
    <row r="155" s="1" customFormat="1" ht="15" customHeight="1">
      <c r="B155" s="314"/>
      <c r="C155" s="341" t="s">
        <v>911</v>
      </c>
      <c r="D155" s="289"/>
      <c r="E155" s="289"/>
      <c r="F155" s="342" t="s">
        <v>903</v>
      </c>
      <c r="G155" s="289"/>
      <c r="H155" s="341" t="s">
        <v>943</v>
      </c>
      <c r="I155" s="341" t="s">
        <v>913</v>
      </c>
      <c r="J155" s="341"/>
      <c r="K155" s="337"/>
    </row>
    <row r="156" s="1" customFormat="1" ht="15" customHeight="1">
      <c r="B156" s="314"/>
      <c r="C156" s="341" t="s">
        <v>922</v>
      </c>
      <c r="D156" s="289"/>
      <c r="E156" s="289"/>
      <c r="F156" s="342" t="s">
        <v>909</v>
      </c>
      <c r="G156" s="289"/>
      <c r="H156" s="341" t="s">
        <v>943</v>
      </c>
      <c r="I156" s="341" t="s">
        <v>905</v>
      </c>
      <c r="J156" s="341">
        <v>50</v>
      </c>
      <c r="K156" s="337"/>
    </row>
    <row r="157" s="1" customFormat="1" ht="15" customHeight="1">
      <c r="B157" s="314"/>
      <c r="C157" s="341" t="s">
        <v>930</v>
      </c>
      <c r="D157" s="289"/>
      <c r="E157" s="289"/>
      <c r="F157" s="342" t="s">
        <v>909</v>
      </c>
      <c r="G157" s="289"/>
      <c r="H157" s="341" t="s">
        <v>943</v>
      </c>
      <c r="I157" s="341" t="s">
        <v>905</v>
      </c>
      <c r="J157" s="341">
        <v>50</v>
      </c>
      <c r="K157" s="337"/>
    </row>
    <row r="158" s="1" customFormat="1" ht="15" customHeight="1">
      <c r="B158" s="314"/>
      <c r="C158" s="341" t="s">
        <v>928</v>
      </c>
      <c r="D158" s="289"/>
      <c r="E158" s="289"/>
      <c r="F158" s="342" t="s">
        <v>909</v>
      </c>
      <c r="G158" s="289"/>
      <c r="H158" s="341" t="s">
        <v>943</v>
      </c>
      <c r="I158" s="341" t="s">
        <v>905</v>
      </c>
      <c r="J158" s="341">
        <v>50</v>
      </c>
      <c r="K158" s="337"/>
    </row>
    <row r="159" s="1" customFormat="1" ht="15" customHeight="1">
      <c r="B159" s="314"/>
      <c r="C159" s="341" t="s">
        <v>106</v>
      </c>
      <c r="D159" s="289"/>
      <c r="E159" s="289"/>
      <c r="F159" s="342" t="s">
        <v>903</v>
      </c>
      <c r="G159" s="289"/>
      <c r="H159" s="341" t="s">
        <v>965</v>
      </c>
      <c r="I159" s="341" t="s">
        <v>905</v>
      </c>
      <c r="J159" s="341" t="s">
        <v>966</v>
      </c>
      <c r="K159" s="337"/>
    </row>
    <row r="160" s="1" customFormat="1" ht="15" customHeight="1">
      <c r="B160" s="314"/>
      <c r="C160" s="341" t="s">
        <v>967</v>
      </c>
      <c r="D160" s="289"/>
      <c r="E160" s="289"/>
      <c r="F160" s="342" t="s">
        <v>903</v>
      </c>
      <c r="G160" s="289"/>
      <c r="H160" s="341" t="s">
        <v>968</v>
      </c>
      <c r="I160" s="341" t="s">
        <v>938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969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897</v>
      </c>
      <c r="D166" s="304"/>
      <c r="E166" s="304"/>
      <c r="F166" s="304" t="s">
        <v>898</v>
      </c>
      <c r="G166" s="346"/>
      <c r="H166" s="347" t="s">
        <v>55</v>
      </c>
      <c r="I166" s="347" t="s">
        <v>58</v>
      </c>
      <c r="J166" s="304" t="s">
        <v>899</v>
      </c>
      <c r="K166" s="281"/>
    </row>
    <row r="167" s="1" customFormat="1" ht="17.25" customHeight="1">
      <c r="B167" s="282"/>
      <c r="C167" s="306" t="s">
        <v>900</v>
      </c>
      <c r="D167" s="306"/>
      <c r="E167" s="306"/>
      <c r="F167" s="307" t="s">
        <v>901</v>
      </c>
      <c r="G167" s="348"/>
      <c r="H167" s="349"/>
      <c r="I167" s="349"/>
      <c r="J167" s="306" t="s">
        <v>902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906</v>
      </c>
      <c r="D169" s="289"/>
      <c r="E169" s="289"/>
      <c r="F169" s="312" t="s">
        <v>903</v>
      </c>
      <c r="G169" s="289"/>
      <c r="H169" s="289" t="s">
        <v>943</v>
      </c>
      <c r="I169" s="289" t="s">
        <v>905</v>
      </c>
      <c r="J169" s="289">
        <v>120</v>
      </c>
      <c r="K169" s="337"/>
    </row>
    <row r="170" s="1" customFormat="1" ht="15" customHeight="1">
      <c r="B170" s="314"/>
      <c r="C170" s="289" t="s">
        <v>952</v>
      </c>
      <c r="D170" s="289"/>
      <c r="E170" s="289"/>
      <c r="F170" s="312" t="s">
        <v>903</v>
      </c>
      <c r="G170" s="289"/>
      <c r="H170" s="289" t="s">
        <v>953</v>
      </c>
      <c r="I170" s="289" t="s">
        <v>905</v>
      </c>
      <c r="J170" s="289" t="s">
        <v>954</v>
      </c>
      <c r="K170" s="337"/>
    </row>
    <row r="171" s="1" customFormat="1" ht="15" customHeight="1">
      <c r="B171" s="314"/>
      <c r="C171" s="289" t="s">
        <v>851</v>
      </c>
      <c r="D171" s="289"/>
      <c r="E171" s="289"/>
      <c r="F171" s="312" t="s">
        <v>903</v>
      </c>
      <c r="G171" s="289"/>
      <c r="H171" s="289" t="s">
        <v>970</v>
      </c>
      <c r="I171" s="289" t="s">
        <v>905</v>
      </c>
      <c r="J171" s="289" t="s">
        <v>954</v>
      </c>
      <c r="K171" s="337"/>
    </row>
    <row r="172" s="1" customFormat="1" ht="15" customHeight="1">
      <c r="B172" s="314"/>
      <c r="C172" s="289" t="s">
        <v>908</v>
      </c>
      <c r="D172" s="289"/>
      <c r="E172" s="289"/>
      <c r="F172" s="312" t="s">
        <v>909</v>
      </c>
      <c r="G172" s="289"/>
      <c r="H172" s="289" t="s">
        <v>970</v>
      </c>
      <c r="I172" s="289" t="s">
        <v>905</v>
      </c>
      <c r="J172" s="289">
        <v>50</v>
      </c>
      <c r="K172" s="337"/>
    </row>
    <row r="173" s="1" customFormat="1" ht="15" customHeight="1">
      <c r="B173" s="314"/>
      <c r="C173" s="289" t="s">
        <v>911</v>
      </c>
      <c r="D173" s="289"/>
      <c r="E173" s="289"/>
      <c r="F173" s="312" t="s">
        <v>903</v>
      </c>
      <c r="G173" s="289"/>
      <c r="H173" s="289" t="s">
        <v>970</v>
      </c>
      <c r="I173" s="289" t="s">
        <v>913</v>
      </c>
      <c r="J173" s="289"/>
      <c r="K173" s="337"/>
    </row>
    <row r="174" s="1" customFormat="1" ht="15" customHeight="1">
      <c r="B174" s="314"/>
      <c r="C174" s="289" t="s">
        <v>922</v>
      </c>
      <c r="D174" s="289"/>
      <c r="E174" s="289"/>
      <c r="F174" s="312" t="s">
        <v>909</v>
      </c>
      <c r="G174" s="289"/>
      <c r="H174" s="289" t="s">
        <v>970</v>
      </c>
      <c r="I174" s="289" t="s">
        <v>905</v>
      </c>
      <c r="J174" s="289">
        <v>50</v>
      </c>
      <c r="K174" s="337"/>
    </row>
    <row r="175" s="1" customFormat="1" ht="15" customHeight="1">
      <c r="B175" s="314"/>
      <c r="C175" s="289" t="s">
        <v>930</v>
      </c>
      <c r="D175" s="289"/>
      <c r="E175" s="289"/>
      <c r="F175" s="312" t="s">
        <v>909</v>
      </c>
      <c r="G175" s="289"/>
      <c r="H175" s="289" t="s">
        <v>970</v>
      </c>
      <c r="I175" s="289" t="s">
        <v>905</v>
      </c>
      <c r="J175" s="289">
        <v>50</v>
      </c>
      <c r="K175" s="337"/>
    </row>
    <row r="176" s="1" customFormat="1" ht="15" customHeight="1">
      <c r="B176" s="314"/>
      <c r="C176" s="289" t="s">
        <v>928</v>
      </c>
      <c r="D176" s="289"/>
      <c r="E176" s="289"/>
      <c r="F176" s="312" t="s">
        <v>909</v>
      </c>
      <c r="G176" s="289"/>
      <c r="H176" s="289" t="s">
        <v>970</v>
      </c>
      <c r="I176" s="289" t="s">
        <v>905</v>
      </c>
      <c r="J176" s="289">
        <v>50</v>
      </c>
      <c r="K176" s="337"/>
    </row>
    <row r="177" s="1" customFormat="1" ht="15" customHeight="1">
      <c r="B177" s="314"/>
      <c r="C177" s="289" t="s">
        <v>124</v>
      </c>
      <c r="D177" s="289"/>
      <c r="E177" s="289"/>
      <c r="F177" s="312" t="s">
        <v>903</v>
      </c>
      <c r="G177" s="289"/>
      <c r="H177" s="289" t="s">
        <v>971</v>
      </c>
      <c r="I177" s="289" t="s">
        <v>972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903</v>
      </c>
      <c r="G178" s="289"/>
      <c r="H178" s="289" t="s">
        <v>973</v>
      </c>
      <c r="I178" s="289" t="s">
        <v>974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903</v>
      </c>
      <c r="G179" s="289"/>
      <c r="H179" s="289" t="s">
        <v>975</v>
      </c>
      <c r="I179" s="289" t="s">
        <v>905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903</v>
      </c>
      <c r="G180" s="289"/>
      <c r="H180" s="289" t="s">
        <v>976</v>
      </c>
      <c r="I180" s="289" t="s">
        <v>905</v>
      </c>
      <c r="J180" s="289">
        <v>255</v>
      </c>
      <c r="K180" s="337"/>
    </row>
    <row r="181" s="1" customFormat="1" ht="15" customHeight="1">
      <c r="B181" s="314"/>
      <c r="C181" s="289" t="s">
        <v>125</v>
      </c>
      <c r="D181" s="289"/>
      <c r="E181" s="289"/>
      <c r="F181" s="312" t="s">
        <v>903</v>
      </c>
      <c r="G181" s="289"/>
      <c r="H181" s="289" t="s">
        <v>867</v>
      </c>
      <c r="I181" s="289" t="s">
        <v>905</v>
      </c>
      <c r="J181" s="289">
        <v>10</v>
      </c>
      <c r="K181" s="337"/>
    </row>
    <row r="182" s="1" customFormat="1" ht="15" customHeight="1">
      <c r="B182" s="314"/>
      <c r="C182" s="289" t="s">
        <v>126</v>
      </c>
      <c r="D182" s="289"/>
      <c r="E182" s="289"/>
      <c r="F182" s="312" t="s">
        <v>903</v>
      </c>
      <c r="G182" s="289"/>
      <c r="H182" s="289" t="s">
        <v>977</v>
      </c>
      <c r="I182" s="289" t="s">
        <v>938</v>
      </c>
      <c r="J182" s="289"/>
      <c r="K182" s="337"/>
    </row>
    <row r="183" s="1" customFormat="1" ht="15" customHeight="1">
      <c r="B183" s="314"/>
      <c r="C183" s="289" t="s">
        <v>978</v>
      </c>
      <c r="D183" s="289"/>
      <c r="E183" s="289"/>
      <c r="F183" s="312" t="s">
        <v>903</v>
      </c>
      <c r="G183" s="289"/>
      <c r="H183" s="289" t="s">
        <v>979</v>
      </c>
      <c r="I183" s="289" t="s">
        <v>938</v>
      </c>
      <c r="J183" s="289"/>
      <c r="K183" s="337"/>
    </row>
    <row r="184" s="1" customFormat="1" ht="15" customHeight="1">
      <c r="B184" s="314"/>
      <c r="C184" s="289" t="s">
        <v>967</v>
      </c>
      <c r="D184" s="289"/>
      <c r="E184" s="289"/>
      <c r="F184" s="312" t="s">
        <v>903</v>
      </c>
      <c r="G184" s="289"/>
      <c r="H184" s="289" t="s">
        <v>980</v>
      </c>
      <c r="I184" s="289" t="s">
        <v>938</v>
      </c>
      <c r="J184" s="289"/>
      <c r="K184" s="337"/>
    </row>
    <row r="185" s="1" customFormat="1" ht="15" customHeight="1">
      <c r="B185" s="314"/>
      <c r="C185" s="289" t="s">
        <v>128</v>
      </c>
      <c r="D185" s="289"/>
      <c r="E185" s="289"/>
      <c r="F185" s="312" t="s">
        <v>909</v>
      </c>
      <c r="G185" s="289"/>
      <c r="H185" s="289" t="s">
        <v>981</v>
      </c>
      <c r="I185" s="289" t="s">
        <v>905</v>
      </c>
      <c r="J185" s="289">
        <v>50</v>
      </c>
      <c r="K185" s="337"/>
    </row>
    <row r="186" s="1" customFormat="1" ht="15" customHeight="1">
      <c r="B186" s="314"/>
      <c r="C186" s="289" t="s">
        <v>982</v>
      </c>
      <c r="D186" s="289"/>
      <c r="E186" s="289"/>
      <c r="F186" s="312" t="s">
        <v>909</v>
      </c>
      <c r="G186" s="289"/>
      <c r="H186" s="289" t="s">
        <v>983</v>
      </c>
      <c r="I186" s="289" t="s">
        <v>984</v>
      </c>
      <c r="J186" s="289"/>
      <c r="K186" s="337"/>
    </row>
    <row r="187" s="1" customFormat="1" ht="15" customHeight="1">
      <c r="B187" s="314"/>
      <c r="C187" s="289" t="s">
        <v>985</v>
      </c>
      <c r="D187" s="289"/>
      <c r="E187" s="289"/>
      <c r="F187" s="312" t="s">
        <v>909</v>
      </c>
      <c r="G187" s="289"/>
      <c r="H187" s="289" t="s">
        <v>986</v>
      </c>
      <c r="I187" s="289" t="s">
        <v>984</v>
      </c>
      <c r="J187" s="289"/>
      <c r="K187" s="337"/>
    </row>
    <row r="188" s="1" customFormat="1" ht="15" customHeight="1">
      <c r="B188" s="314"/>
      <c r="C188" s="289" t="s">
        <v>987</v>
      </c>
      <c r="D188" s="289"/>
      <c r="E188" s="289"/>
      <c r="F188" s="312" t="s">
        <v>909</v>
      </c>
      <c r="G188" s="289"/>
      <c r="H188" s="289" t="s">
        <v>988</v>
      </c>
      <c r="I188" s="289" t="s">
        <v>984</v>
      </c>
      <c r="J188" s="289"/>
      <c r="K188" s="337"/>
    </row>
    <row r="189" s="1" customFormat="1" ht="15" customHeight="1">
      <c r="B189" s="314"/>
      <c r="C189" s="350" t="s">
        <v>989</v>
      </c>
      <c r="D189" s="289"/>
      <c r="E189" s="289"/>
      <c r="F189" s="312" t="s">
        <v>909</v>
      </c>
      <c r="G189" s="289"/>
      <c r="H189" s="289" t="s">
        <v>990</v>
      </c>
      <c r="I189" s="289" t="s">
        <v>991</v>
      </c>
      <c r="J189" s="351" t="s">
        <v>992</v>
      </c>
      <c r="K189" s="337"/>
    </row>
    <row r="190" s="17" customFormat="1" ht="15" customHeight="1">
      <c r="B190" s="352"/>
      <c r="C190" s="353" t="s">
        <v>993</v>
      </c>
      <c r="D190" s="354"/>
      <c r="E190" s="354"/>
      <c r="F190" s="355" t="s">
        <v>909</v>
      </c>
      <c r="G190" s="354"/>
      <c r="H190" s="354" t="s">
        <v>994</v>
      </c>
      <c r="I190" s="354" t="s">
        <v>991</v>
      </c>
      <c r="J190" s="356" t="s">
        <v>992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903</v>
      </c>
      <c r="G191" s="289"/>
      <c r="H191" s="286" t="s">
        <v>995</v>
      </c>
      <c r="I191" s="289" t="s">
        <v>996</v>
      </c>
      <c r="J191" s="289"/>
      <c r="K191" s="337"/>
    </row>
    <row r="192" s="1" customFormat="1" ht="15" customHeight="1">
      <c r="B192" s="314"/>
      <c r="C192" s="350" t="s">
        <v>997</v>
      </c>
      <c r="D192" s="289"/>
      <c r="E192" s="289"/>
      <c r="F192" s="312" t="s">
        <v>903</v>
      </c>
      <c r="G192" s="289"/>
      <c r="H192" s="289" t="s">
        <v>998</v>
      </c>
      <c r="I192" s="289" t="s">
        <v>938</v>
      </c>
      <c r="J192" s="289"/>
      <c r="K192" s="337"/>
    </row>
    <row r="193" s="1" customFormat="1" ht="15" customHeight="1">
      <c r="B193" s="314"/>
      <c r="C193" s="350" t="s">
        <v>999</v>
      </c>
      <c r="D193" s="289"/>
      <c r="E193" s="289"/>
      <c r="F193" s="312" t="s">
        <v>903</v>
      </c>
      <c r="G193" s="289"/>
      <c r="H193" s="289" t="s">
        <v>1000</v>
      </c>
      <c r="I193" s="289" t="s">
        <v>938</v>
      </c>
      <c r="J193" s="289"/>
      <c r="K193" s="337"/>
    </row>
    <row r="194" s="1" customFormat="1" ht="15" customHeight="1">
      <c r="B194" s="314"/>
      <c r="C194" s="350" t="s">
        <v>1001</v>
      </c>
      <c r="D194" s="289"/>
      <c r="E194" s="289"/>
      <c r="F194" s="312" t="s">
        <v>909</v>
      </c>
      <c r="G194" s="289"/>
      <c r="H194" s="289" t="s">
        <v>1002</v>
      </c>
      <c r="I194" s="289" t="s">
        <v>938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1003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1004</v>
      </c>
      <c r="D201" s="359"/>
      <c r="E201" s="359"/>
      <c r="F201" s="359" t="s">
        <v>1005</v>
      </c>
      <c r="G201" s="360"/>
      <c r="H201" s="359" t="s">
        <v>1006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996</v>
      </c>
      <c r="D203" s="289"/>
      <c r="E203" s="289"/>
      <c r="F203" s="312" t="s">
        <v>44</v>
      </c>
      <c r="G203" s="289"/>
      <c r="H203" s="289" t="s">
        <v>1007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1008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1009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1010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1011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950</v>
      </c>
      <c r="D209" s="289"/>
      <c r="E209" s="289"/>
      <c r="F209" s="312" t="s">
        <v>80</v>
      </c>
      <c r="G209" s="289"/>
      <c r="H209" s="289" t="s">
        <v>1012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845</v>
      </c>
      <c r="G210" s="289"/>
      <c r="H210" s="289" t="s">
        <v>846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843</v>
      </c>
      <c r="G211" s="289"/>
      <c r="H211" s="289" t="s">
        <v>1013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847</v>
      </c>
      <c r="G212" s="350"/>
      <c r="H212" s="341" t="s">
        <v>848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849</v>
      </c>
      <c r="G213" s="350"/>
      <c r="H213" s="341" t="s">
        <v>1014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974</v>
      </c>
      <c r="D215" s="289"/>
      <c r="E215" s="289"/>
      <c r="F215" s="312">
        <v>1</v>
      </c>
      <c r="G215" s="350"/>
      <c r="H215" s="341" t="s">
        <v>1015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1016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1017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1018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DAVIDSLAVEKABE3\david</dc:creator>
  <cp:lastModifiedBy>DAVIDSLAVEKABE3\david</cp:lastModifiedBy>
  <dcterms:created xsi:type="dcterms:W3CDTF">2025-06-18T10:39:06Z</dcterms:created>
  <dcterms:modified xsi:type="dcterms:W3CDTF">2025-06-18T10:39:21Z</dcterms:modified>
</cp:coreProperties>
</file>